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-Year Projection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<sst xmlns="http://schemas.openxmlformats.org/spreadsheetml/2006/main" count="29" uniqueCount="29">
  <si>
    <t xml:space="preserve">AutoChain™ 5-Year Financial Model</t>
  </si>
  <si>
    <t xml:space="preserve">Year</t>
  </si>
  <si>
    <t xml:space="preserve">Y1 (2026)</t>
  </si>
  <si>
    <t xml:space="preserve">Y2 (2027)</t>
  </si>
  <si>
    <t xml:space="preserve">Y3 (2028)</t>
  </si>
  <si>
    <t xml:space="preserve">Y4 (2029)</t>
  </si>
  <si>
    <t xml:space="preserve">Y5 (2030)</t>
  </si>
  <si>
    <t xml:space="preserve">REVENUE ASSUMPTIONS</t>
  </si>
  <si>
    <t xml:space="preserve">Dealers in Network</t>
  </si>
  <si>
    <t xml:space="preserve">Avg Claims/Dealer/Month</t>
  </si>
  <si>
    <t xml:space="preserve">Blended Revenue/Claim ($)</t>
  </si>
  <si>
    <t xml:space="preserve">SaaS Monthly/OEM ($K)</t>
  </si>
  <si>
    <t xml:space="preserve">REVENUE SUMMARY (in $K)</t>
  </si>
  <si>
    <t xml:space="preserve">Per-Claim Revenue</t>
  </si>
  <si>
    <t xml:space="preserve">SaaS Revenue</t>
  </si>
  <si>
    <t xml:space="preserve">Total Revenue</t>
  </si>
  <si>
    <t xml:space="preserve">OPERATING EXPENSES (in $K)</t>
  </si>
  <si>
    <t xml:space="preserve">Engineering (2–3 FTE)</t>
  </si>
  <si>
    <t xml:space="preserve">Sales &amp; Marketing</t>
  </si>
  <si>
    <t xml:space="preserve">Operations &amp; Compliance</t>
  </si>
  <si>
    <t xml:space="preserve">Infrastructure &amp; Cloud</t>
  </si>
  <si>
    <t xml:space="preserve">Total OpEx</t>
  </si>
  <si>
    <t xml:space="preserve">PROFITABILITY</t>
  </si>
  <si>
    <t xml:space="preserve">EBITDA (Revenue - OpEx)</t>
  </si>
  <si>
    <t xml:space="preserve">EBITDA Margin %</t>
  </si>
  <si>
    <t xml:space="preserve">KEY METRICS</t>
  </si>
  <si>
    <t xml:space="preserve">Annual Claims Processed</t>
  </si>
  <si>
    <t xml:space="preserve">Revenue Per Dealer ($K)</t>
  </si>
  <si>
    <t xml:space="preserve">Run Rate (Quarterly)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</si>
</sst>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0.0"/>
  </numFmts>
  <fonts count="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11"/>
      <name val="Cambria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EF4444"/>
        <bgColor rgb="FF993366"/>
      </patternFill>
    </fill>
    <fill>
      <patternFill patternType="solid">
        <fgColor rgb="FF1E293B"/>
        <bgColor rgb="FF003366"/>
      </patternFill>
    </fill>
    <fill>
      <patternFill patternType="solid">
        <fgColor rgb="FFD5E8F0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4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5E8F0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F4444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E293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0"/>
    <col collapsed="false" customWidth="true" hidden="false" outlineLevel="0" max="6" min="2" style="0" width="16"/>
  </cols>
  <sheetData>
    <row r="1" customFormat="false" ht="24.75" hidden="false" customHeight="true" outlineLevel="0" collapsed="false">
      <c r="A1" s="1" t="s">
        <v>0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5" customFormat="false" ht="15" hidden="false" customHeight="false" outlineLevel="0" collapsed="false">
      <c r="A5" s="3" t="s">
        <v>7</v>
      </c>
      <c r="B5" s="3"/>
      <c r="C5" s="3"/>
      <c r="D5" s="3"/>
      <c r="E5" s="3"/>
      <c r="F5" s="3"/>
    </row>
    <row r="6" customFormat="false" ht="15" hidden="false" customHeight="false" outlineLevel="0" collapsed="false">
      <c r="A6" s="4" t="s">
        <v>8</v>
      </c>
      <c r="B6" s="4" t="n">
        <v>15</v>
      </c>
      <c r="C6" s="4" t="n">
        <v>45</v>
      </c>
      <c r="D6" s="4" t="n">
        <v>120</v>
      </c>
      <c r="E6" s="4" t="n">
        <v>250</v>
      </c>
      <c r="F6" s="4" t="n">
        <v>450</v>
      </c>
    </row>
    <row r="7" customFormat="false" ht="15" hidden="false" customHeight="false" outlineLevel="0" collapsed="false">
      <c r="A7" s="4" t="s">
        <v>9</v>
      </c>
      <c r="B7" s="4" t="n">
        <v>100</v>
      </c>
      <c r="C7" s="4" t="n">
        <v>120</v>
      </c>
      <c r="D7" s="4" t="n">
        <v>140</v>
      </c>
      <c r="E7" s="4" t="n">
        <v>150</v>
      </c>
      <c r="F7" s="4" t="n">
        <v>160</v>
      </c>
    </row>
    <row r="8" customFormat="false" ht="15" hidden="false" customHeight="false" outlineLevel="0" collapsed="false">
      <c r="A8" s="4" t="s">
        <v>10</v>
      </c>
      <c r="B8" s="4" t="n">
        <v>3.5</v>
      </c>
      <c r="C8" s="4" t="n">
        <v>4</v>
      </c>
      <c r="D8" s="4" t="n">
        <v>4.5</v>
      </c>
      <c r="E8" s="4" t="n">
        <v>5</v>
      </c>
      <c r="F8" s="4" t="n">
        <v>5.5</v>
      </c>
    </row>
    <row r="9" customFormat="false" ht="15" hidden="false" customHeight="false" outlineLevel="0" collapsed="false">
      <c r="A9" s="4" t="s">
        <v>11</v>
      </c>
      <c r="B9" s="4" t="n">
        <v>5</v>
      </c>
      <c r="C9" s="4" t="n">
        <v>8</v>
      </c>
      <c r="D9" s="4" t="n">
        <v>12</v>
      </c>
      <c r="E9" s="4" t="n">
        <v>18</v>
      </c>
      <c r="F9" s="4" t="n">
        <v>25</v>
      </c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</row>
    <row r="11" customFormat="false" ht="15" hidden="false" customHeight="false" outlineLevel="0" collapsed="false">
      <c r="A11" s="3" t="s">
        <v>12</v>
      </c>
      <c r="B11" s="3"/>
      <c r="C11" s="3"/>
      <c r="D11" s="3"/>
      <c r="E11" s="3"/>
      <c r="F11" s="3"/>
    </row>
    <row r="12" customFormat="false" ht="15" hidden="false" customHeight="false" outlineLevel="0" collapsed="false">
      <c r="A12" s="4" t="s">
        <v>13</v>
      </c>
      <c r="B12" s="5" t="n">
        <f aca="false">(B6*12*B7*B8)/1000</f>
        <v>63</v>
      </c>
      <c r="C12" s="5" t="n">
        <f aca="false">(C6*12*C7*C8)/1000</f>
        <v>259.2</v>
      </c>
      <c r="D12" s="5" t="n">
        <f aca="false">(D6*12*D7*D8)/1000</f>
        <v>907.2</v>
      </c>
      <c r="E12" s="5" t="n">
        <f aca="false">(E6*12*E7*E8)/1000</f>
        <v>2250</v>
      </c>
      <c r="F12" s="5" t="n">
        <f aca="false">(F6*12*F7*F8)/1000</f>
        <v>4752</v>
      </c>
    </row>
    <row r="13" customFormat="false" ht="15" hidden="false" customHeight="false" outlineLevel="0" collapsed="false">
      <c r="A13" s="4" t="s">
        <v>14</v>
      </c>
      <c r="B13" s="5" t="n">
        <f aca="false">(B9*12)/1000</f>
        <v>0.06</v>
      </c>
      <c r="C13" s="5" t="n">
        <f aca="false">(C9*12)/1000</f>
        <v>0.096</v>
      </c>
      <c r="D13" s="5" t="n">
        <f aca="false">(D9*12)/1000</f>
        <v>0.144</v>
      </c>
      <c r="E13" s="5" t="n">
        <f aca="false">(E9*12)/1000</f>
        <v>0.216</v>
      </c>
      <c r="F13" s="5" t="n">
        <f aca="false">(F9*12)/1000</f>
        <v>0.3</v>
      </c>
    </row>
    <row r="14" customFormat="false" ht="15" hidden="false" customHeight="false" outlineLevel="0" collapsed="false">
      <c r="A14" s="6" t="s">
        <v>15</v>
      </c>
      <c r="B14" s="7" t="n">
        <f aca="false">B12+B13</f>
        <v>63.06</v>
      </c>
      <c r="C14" s="7" t="n">
        <f aca="false">C12+C13</f>
        <v>259.296</v>
      </c>
      <c r="D14" s="7" t="n">
        <f aca="false">D12+D13</f>
        <v>907.344</v>
      </c>
      <c r="E14" s="7" t="n">
        <f aca="false">E12+E13</f>
        <v>2250.216</v>
      </c>
      <c r="F14" s="7" t="n">
        <f aca="false">F12+F13</f>
        <v>4752.3</v>
      </c>
    </row>
    <row r="15" customFormat="false" ht="15" hidden="false" customHeight="false" outlineLevel="0" collapsed="false">
      <c r="A15" s="4"/>
      <c r="B15" s="4"/>
      <c r="C15" s="4"/>
      <c r="D15" s="4"/>
      <c r="E15" s="4"/>
      <c r="F15" s="4"/>
    </row>
    <row r="16" customFormat="false" ht="15" hidden="false" customHeight="false" outlineLevel="0" collapsed="false">
      <c r="A16" s="3" t="s">
        <v>16</v>
      </c>
      <c r="B16" s="3"/>
      <c r="C16" s="3"/>
      <c r="D16" s="3"/>
      <c r="E16" s="3"/>
      <c r="F16" s="3"/>
    </row>
    <row r="17" customFormat="false" ht="15" hidden="false" customHeight="false" outlineLevel="0" collapsed="false">
      <c r="A17" s="4" t="s">
        <v>17</v>
      </c>
      <c r="B17" s="4" t="n">
        <v>150</v>
      </c>
      <c r="C17" s="4" t="n">
        <v>250</v>
      </c>
      <c r="D17" s="4" t="n">
        <v>320</v>
      </c>
      <c r="E17" s="4" t="n">
        <v>380</v>
      </c>
      <c r="F17" s="4" t="n">
        <v>450</v>
      </c>
    </row>
    <row r="18" customFormat="false" ht="15" hidden="false" customHeight="false" outlineLevel="0" collapsed="false">
      <c r="A18" s="4" t="s">
        <v>18</v>
      </c>
      <c r="B18" s="4" t="n">
        <v>80</v>
      </c>
      <c r="C18" s="4" t="n">
        <v>120</v>
      </c>
      <c r="D18" s="4" t="n">
        <v>160</v>
      </c>
      <c r="E18" s="4" t="n">
        <v>200</v>
      </c>
      <c r="F18" s="4" t="n">
        <v>250</v>
      </c>
    </row>
    <row r="19" customFormat="false" ht="15" hidden="false" customHeight="false" outlineLevel="0" collapsed="false">
      <c r="A19" s="4" t="s">
        <v>19</v>
      </c>
      <c r="B19" s="4" t="n">
        <v>50</v>
      </c>
      <c r="C19" s="4" t="n">
        <v>70</v>
      </c>
      <c r="D19" s="4" t="n">
        <v>90</v>
      </c>
      <c r="E19" s="4" t="n">
        <v>120</v>
      </c>
      <c r="F19" s="4" t="n">
        <v>150</v>
      </c>
    </row>
    <row r="20" customFormat="false" ht="15" hidden="false" customHeight="false" outlineLevel="0" collapsed="false">
      <c r="A20" s="4" t="s">
        <v>20</v>
      </c>
      <c r="B20" s="4" t="n">
        <v>30</v>
      </c>
      <c r="C20" s="4" t="n">
        <v>50</v>
      </c>
      <c r="D20" s="4" t="n">
        <v>80</v>
      </c>
      <c r="E20" s="4" t="n">
        <v>120</v>
      </c>
      <c r="F20" s="4" t="n">
        <v>180</v>
      </c>
    </row>
    <row r="21" customFormat="false" ht="15" hidden="false" customHeight="false" outlineLevel="0" collapsed="false">
      <c r="A21" s="6" t="s">
        <v>21</v>
      </c>
      <c r="B21" s="4" t="n">
        <f aca="false">SUM(B17:B20)</f>
        <v>310</v>
      </c>
      <c r="C21" s="4" t="n">
        <f aca="false">SUM(C17:C20)</f>
        <v>490</v>
      </c>
      <c r="D21" s="4" t="n">
        <f aca="false">SUM(D17:D20)</f>
        <v>650</v>
      </c>
      <c r="E21" s="4" t="n">
        <f aca="false">SUM(E17:E20)</f>
        <v>820</v>
      </c>
      <c r="F21" s="4" t="n">
        <f aca="false">SUM(F17:F20)</f>
        <v>1030</v>
      </c>
    </row>
    <row r="22" customFormat="false" ht="15" hidden="false" customHeight="false" outlineLevel="0" collapsed="false">
      <c r="A22" s="4"/>
      <c r="B22" s="4"/>
      <c r="C22" s="4"/>
      <c r="D22" s="4"/>
      <c r="E22" s="4"/>
      <c r="F22" s="4"/>
    </row>
    <row r="23" customFormat="false" ht="15" hidden="false" customHeight="false" outlineLevel="0" collapsed="false">
      <c r="A23" s="3" t="s">
        <v>22</v>
      </c>
      <c r="B23" s="3"/>
      <c r="C23" s="3"/>
      <c r="D23" s="3"/>
      <c r="E23" s="3"/>
      <c r="F23" s="3"/>
    </row>
    <row r="24" customFormat="false" ht="15" hidden="false" customHeight="false" outlineLevel="0" collapsed="false">
      <c r="A24" s="6" t="s">
        <v>23</v>
      </c>
      <c r="B24" s="7" t="n">
        <f aca="false">B14-B21</f>
        <v>-246.94</v>
      </c>
      <c r="C24" s="7" t="n">
        <f aca="false">C14-C21</f>
        <v>-230.704</v>
      </c>
      <c r="D24" s="7" t="n">
        <f aca="false">D14-D21</f>
        <v>257.344</v>
      </c>
      <c r="E24" s="7" t="n">
        <f aca="false">E14-E21</f>
        <v>1430.216</v>
      </c>
      <c r="F24" s="7" t="n">
        <f aca="false">F14-F21</f>
        <v>3722.3</v>
      </c>
    </row>
    <row r="25" customFormat="false" ht="15" hidden="false" customHeight="false" outlineLevel="0" collapsed="false">
      <c r="A25" s="4" t="s">
        <v>24</v>
      </c>
      <c r="B25" s="8" t="n">
        <f aca="false">(B24/B14)*100</f>
        <v>-391.595306057723</v>
      </c>
      <c r="C25" s="8" t="n">
        <f aca="false">(C24/C14)*100</f>
        <v>-88.9732197951376</v>
      </c>
      <c r="D25" s="8" t="n">
        <f aca="false">(D24/D14)*100</f>
        <v>28.362341074609</v>
      </c>
      <c r="E25" s="8" t="n">
        <f aca="false">(E24/E14)*100</f>
        <v>63.5590538863825</v>
      </c>
      <c r="F25" s="8" t="n">
        <f aca="false">(F24/F14)*100</f>
        <v>78.3262841150601</v>
      </c>
    </row>
    <row r="26" customFormat="false" ht="15" hidden="false" customHeight="false" outlineLevel="0" collapsed="false">
      <c r="A26" s="4"/>
      <c r="B26" s="4"/>
      <c r="C26" s="4"/>
      <c r="D26" s="4"/>
      <c r="E26" s="4"/>
      <c r="F26" s="4"/>
    </row>
    <row r="27" customFormat="false" ht="15" hidden="false" customHeight="false" outlineLevel="0" collapsed="false">
      <c r="A27" s="3" t="s">
        <v>25</v>
      </c>
      <c r="B27" s="3"/>
      <c r="C27" s="3"/>
      <c r="D27" s="3"/>
      <c r="E27" s="3"/>
      <c r="F27" s="3"/>
    </row>
    <row r="28" customFormat="false" ht="15" hidden="false" customHeight="false" outlineLevel="0" collapsed="false">
      <c r="A28" s="4" t="s">
        <v>26</v>
      </c>
      <c r="B28" s="5" t="n">
        <f aca="false">B6*12*B7</f>
        <v>18000</v>
      </c>
      <c r="C28" s="5" t="n">
        <f aca="false">C6*12*C7</f>
        <v>64800</v>
      </c>
      <c r="D28" s="5" t="n">
        <f aca="false">D6*12*D7</f>
        <v>201600</v>
      </c>
      <c r="E28" s="5" t="n">
        <f aca="false">E6*12*E7</f>
        <v>450000</v>
      </c>
      <c r="F28" s="5" t="n">
        <f aca="false">F6*12*F7</f>
        <v>864000</v>
      </c>
    </row>
    <row r="29" customFormat="false" ht="15" hidden="false" customHeight="false" outlineLevel="0" collapsed="false">
      <c r="A29" s="4" t="s">
        <v>27</v>
      </c>
      <c r="B29" s="5" t="n">
        <f aca="false">(B14/B6)/1000</f>
        <v>0.004204</v>
      </c>
      <c r="C29" s="5" t="n">
        <f aca="false">(C14/C6)/1000</f>
        <v>0.00576213333333333</v>
      </c>
      <c r="D29" s="5" t="n">
        <f aca="false">(D14/D6)/1000</f>
        <v>0.0075612</v>
      </c>
      <c r="E29" s="5" t="n">
        <f aca="false">(E14/E6)/1000</f>
        <v>0.009000864</v>
      </c>
      <c r="F29" s="5" t="n">
        <f aca="false">(F14/F6)/1000</f>
        <v>0.0105606666666667</v>
      </c>
    </row>
    <row r="30" customFormat="false" ht="15" hidden="false" customHeight="false" outlineLevel="0" collapsed="false">
      <c r="A30" s="4" t="s">
        <v>28</v>
      </c>
      <c r="B30" s="5" t="n">
        <f aca="false">(B14/4)</f>
        <v>15.765</v>
      </c>
      <c r="C30" s="5" t="n">
        <f aca="false">(C14/4)</f>
        <v>64.824</v>
      </c>
      <c r="D30" s="5" t="n">
        <f aca="false">(D14/4)</f>
        <v>226.836</v>
      </c>
      <c r="E30" s="5" t="n">
        <f aca="false">(E14/4)</f>
        <v>562.554</v>
      </c>
      <c r="F30" s="5" t="n">
        <f aca="false">(F14/4)</f>
        <v>1188.075</v>
      </c>
    </row>
  </sheetData>
  <mergeCells count="6">
    <mergeCell ref="A1:F1"/>
    <mergeCell ref="A5:F5"/>
    <mergeCell ref="A11:F11"/>
    <mergeCell ref="A16:F16"/>
    <mergeCell ref="A23:F23"/>
    <mergeCell ref="A27:F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2026-04-01T09:03:07Z</dcterms:created>
  <dc:creator>openpyxl</dc:creator>
  <dc:description/>
  <dc:language>en-US</dc:language>
  <cp:lastModifiedBy/>
  <dcterms:modified xsi:type="dcterms:W3CDTF">2026-04-01T09:03:07Z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