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ear 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<sst xmlns="http://schemas.openxmlformats.org/spreadsheetml/2006/main" count="28" uniqueCount="28">
  <si>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GridFlow™ 5-Year Financial Model</t>
  </si>
  <si>
    <t xml:space="preserve">ASSUMPTIONS</t>
  </si>
  <si>
    <t xml:space="preserve">kWh per CCA (Y1)</t>
  </si>
  <si>
    <t xml:space="preserve">kWh price per CCA (Y1)</t>
  </si>
  <si>
    <t xml:space="preserve">SaaS/month per CCA</t>
  </si>
  <si>
    <t xml:space="preserve">CCA count Y1</t>
  </si>
  <si>
    <t xml:space="preserve">CCA growth rate</t>
  </si>
  <si>
    <t xml:space="preserve">kWh growth rate</t>
  </si>
  <si>
    <t xml:space="preserve">COGS as % Revenue</t>
  </si>
  <si>
    <t xml:space="preserve">OpEx Y1 ($K)</t>
  </si>
  <si>
    <t xml:space="preserve">OpEx growth</t>
  </si>
  <si>
    <t xml:space="preserve">INCOME STATEMENT (Year)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</si>
  <si>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</si>
  <si>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</si>
  <si>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</si>
  <si>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</si>
  <si>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</si>
  <si>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</si>
  <si>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CCA Count</t>
  </si>
  <si>
    <t xml:space="preserve">Total kWh (millions)</t>
  </si>
  <si>
    <t xml:space="preserve">kWh Revenue ($M)</t>
  </si>
  <si>
    <t xml:space="preserve">SaaS Revenue ($M)</t>
  </si>
  <si>
    <t xml:space="preserve">Total Revenue ($M)</t>
  </si>
  <si>
    <t xml:space="preserve">COGS ($M)</t>
  </si>
  <si>
    <t xml:space="preserve">Gross Profit ($M)</t>
  </si>
  <si>
    <t xml:space="preserve">OpEx ($M)</t>
  </si>
  <si>
    <t xml:space="preserve">EBITDA ($M)</t>
  </si>
  <si>
    <t xml:space="preserve">EBITDA Margin %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</si>
</sst>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\$0.00"/>
    <numFmt numFmtId="167" formatCode="\$#,##0"/>
    <numFmt numFmtId="168" formatCode="0.0\x"/>
    <numFmt numFmtId="169" formatCode="0%"/>
    <numFmt numFmtId="170" formatCode="0"/>
    <numFmt numFmtId="171" formatCode="0.0"/>
    <numFmt numFmtId="172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Cambria"/>
      <family val="0"/>
      <charset val="1"/>
    </font>
    <font>
      <b val="true"/>
      <sz val="10"/>
      <color rgb="FFFFFFFF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0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0000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F1A0F"/>
        <bgColor rgb="FF000000"/>
      </patternFill>
    </fill>
    <fill>
      <patternFill patternType="solid">
        <fgColor rgb="FF22C55E"/>
        <bgColor rgb="FF33CCCC"/>
      </patternFill>
    </fill>
    <fill>
      <patternFill patternType="solid">
        <fgColor rgb="FFE8F5E9"/>
        <bgColor rgb="FFFFFFFF"/>
      </patternFill>
    </fill>
    <fill>
      <patternFill patternType="solid">
        <fgColor rgb="FFC8E6C9"/>
        <bgColor rgb="FFE8F5E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F5E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8E6C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2C55E"/>
      <rgbColor rgb="FF0F1A0F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6" min="2" style="0" width="14"/>
  </cols>
  <sheetData>
    <row r="1" customFormat="false" ht="24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" hidden="false" customHeight="false" outlineLevel="0" collapsed="false">
      <c r="A4" s="0" t="s">
        <v>2</v>
      </c>
      <c r="B4" s="3" t="n">
        <v>5000000</v>
      </c>
    </row>
    <row r="5" customFormat="false" ht="15" hidden="false" customHeight="false" outlineLevel="0" collapsed="false">
      <c r="A5" s="0" t="s">
        <v>3</v>
      </c>
      <c r="B5" s="4" t="n">
        <v>0.025</v>
      </c>
    </row>
    <row r="6" customFormat="false" ht="15" hidden="false" customHeight="false" outlineLevel="0" collapsed="false">
      <c r="A6" s="0" t="s">
        <v>4</v>
      </c>
      <c r="B6" s="5" t="n">
        <v>10000</v>
      </c>
    </row>
    <row r="7" customFormat="false" ht="15" hidden="false" customHeight="false" outlineLevel="0" collapsed="false">
      <c r="A7" s="0" t="s">
        <v>5</v>
      </c>
      <c r="B7" s="6" t="n">
        <v>1</v>
      </c>
    </row>
    <row r="8" customFormat="false" ht="15" hidden="false" customHeight="false" outlineLevel="0" collapsed="false">
      <c r="A8" s="0" t="s">
        <v>6</v>
      </c>
      <c r="B8" s="7" t="n">
        <v>1.5</v>
      </c>
    </row>
    <row r="9" customFormat="false" ht="15" hidden="false" customHeight="false" outlineLevel="0" collapsed="false">
      <c r="A9" s="0" t="s">
        <v>7</v>
      </c>
      <c r="B9" s="7" t="n">
        <v>1.8</v>
      </c>
    </row>
    <row r="10" customFormat="false" ht="15" hidden="false" customHeight="false" outlineLevel="0" collapsed="false">
      <c r="A10" s="0" t="s">
        <v>8</v>
      </c>
      <c r="B10" s="8" t="n">
        <v>0.25</v>
      </c>
    </row>
    <row r="11" customFormat="false" ht="15" hidden="false" customHeight="false" outlineLevel="0" collapsed="false">
      <c r="A11" s="0" t="s">
        <v>9</v>
      </c>
      <c r="B11" s="5" t="n">
        <v>400</v>
      </c>
    </row>
    <row r="12" customFormat="false" ht="15" hidden="false" customHeight="false" outlineLevel="0" collapsed="false">
      <c r="A12" s="0" t="s">
        <v>10</v>
      </c>
      <c r="B12" s="7" t="n">
        <v>1.3</v>
      </c>
    </row>
    <row r="14" customFormat="false" ht="15" hidden="false" customHeight="false" outlineLevel="0" collapsed="false">
      <c r="A14" s="2" t="s">
        <v>11</v>
      </c>
      <c r="B14" s="2"/>
      <c r="C14" s="2"/>
      <c r="D14" s="2"/>
      <c r="E14" s="2"/>
      <c r="F14" s="2"/>
    </row>
    <row r="15" customFormat="false" ht="15" hidden="false" customHeight="false" outlineLevel="0" collapsed="false">
      <c r="A15" s="0" t="s">
        <v>12</v>
      </c>
      <c r="B15" s="9" t="s">
        <v>13</v>
      </c>
      <c r="C15" s="9" t="s">
        <v>14</v>
      </c>
      <c r="D15" s="9" t="s">
        <v>15</v>
      </c>
      <c r="E15" s="9" t="s">
        <v>16</v>
      </c>
      <c r="F15" s="9" t="s">
        <v>17</v>
      </c>
    </row>
    <row r="16" customFormat="false" ht="15" hidden="false" customHeight="false" outlineLevel="0" collapsed="false">
      <c r="A16" s="10" t="s">
        <v>18</v>
      </c>
      <c r="B16" s="11" t="n">
        <f aca="false">$B$7</f>
        <v>1</v>
      </c>
      <c r="C16" s="11" t="n">
        <f aca="false">B16*$B$8</f>
        <v>1.5</v>
      </c>
      <c r="D16" s="11" t="n">
        <f aca="false">C16*$B$8</f>
        <v>2.25</v>
      </c>
      <c r="E16" s="11" t="n">
        <f aca="false">D16*$B$8</f>
        <v>3.375</v>
      </c>
      <c r="F16" s="11" t="n">
        <f aca="false">E16*$B$8</f>
        <v>5.0625</v>
      </c>
    </row>
    <row r="17" customFormat="false" ht="15" hidden="false" customHeight="false" outlineLevel="0" collapsed="false">
      <c r="A17" s="10" t="s">
        <v>19</v>
      </c>
      <c r="B17" s="12" t="n">
        <f aca="false">B16*$B$4/1000000</f>
        <v>5</v>
      </c>
      <c r="C17" s="12" t="n">
        <f aca="false">C16*$B$4*$B$9/1000000</f>
        <v>13.5</v>
      </c>
      <c r="D17" s="12" t="n">
        <f aca="false">D16*$B$4*$B$9*$B$9/1000000</f>
        <v>36.45</v>
      </c>
      <c r="E17" s="12" t="n">
        <f aca="false">E16*$B$4*$B$9*$B$9*$B$9/1000000</f>
        <v>98.415</v>
      </c>
      <c r="F17" s="12" t="n">
        <f aca="false">F16*$B$4*$B$9*$B$9*$B$9*$B$9/1000000</f>
        <v>265.7205</v>
      </c>
    </row>
    <row r="18" customFormat="false" ht="15" hidden="false" customHeight="false" outlineLevel="0" collapsed="false">
      <c r="A18" s="13" t="s">
        <v>20</v>
      </c>
      <c r="B18" s="14" t="n">
        <f aca="false">B17*$B$5*1</f>
        <v>0.125</v>
      </c>
      <c r="C18" s="14" t="n">
        <f aca="false">C17*$B$5*1</f>
        <v>0.3375</v>
      </c>
      <c r="D18" s="14" t="n">
        <f aca="false">D17*$B$5*1</f>
        <v>0.91125</v>
      </c>
      <c r="E18" s="14" t="n">
        <f aca="false">E17*$B$5*1</f>
        <v>2.460375</v>
      </c>
      <c r="F18" s="14" t="n">
        <f aca="false">F17*$B$5*1</f>
        <v>6.6430125</v>
      </c>
    </row>
    <row r="19" customFormat="false" ht="15" hidden="false" customHeight="false" outlineLevel="0" collapsed="false">
      <c r="A19" s="13" t="s">
        <v>21</v>
      </c>
      <c r="B19" s="14" t="n">
        <f aca="false">B16*$B$6*12/1000000</f>
        <v>0.12</v>
      </c>
      <c r="C19" s="14" t="n">
        <f aca="false">C16*$B$6*12/1000000</f>
        <v>0.18</v>
      </c>
      <c r="D19" s="14" t="n">
        <f aca="false">D16*$B$6*12/1000000</f>
        <v>0.27</v>
      </c>
      <c r="E19" s="14" t="n">
        <f aca="false">E16*$B$6*12/1000000</f>
        <v>0.405</v>
      </c>
      <c r="F19" s="14" t="n">
        <f aca="false">F16*$B$6*12/1000000</f>
        <v>0.6075</v>
      </c>
    </row>
    <row r="20" customFormat="false" ht="15" hidden="false" customHeight="false" outlineLevel="0" collapsed="false">
      <c r="A20" s="13" t="s">
        <v>22</v>
      </c>
      <c r="B20" s="15" t="n">
        <f aca="false">B18+B19</f>
        <v>0.245</v>
      </c>
      <c r="C20" s="15" t="n">
        <f aca="false">C18+C19</f>
        <v>0.5175</v>
      </c>
      <c r="D20" s="15" t="n">
        <f aca="false">D18+D19</f>
        <v>1.18125</v>
      </c>
      <c r="E20" s="15" t="n">
        <f aca="false">E18+E19</f>
        <v>2.865375</v>
      </c>
      <c r="F20" s="15" t="n">
        <f aca="false">F18+F19</f>
        <v>7.2505125</v>
      </c>
    </row>
    <row r="21" customFormat="false" ht="15" hidden="false" customHeight="false" outlineLevel="0" collapsed="false">
      <c r="A21" s="13" t="s">
        <v>23</v>
      </c>
      <c r="B21" s="14" t="n">
        <f aca="false">B20*$B$10</f>
        <v>0.06125</v>
      </c>
      <c r="C21" s="14" t="n">
        <f aca="false">C20*$B$10</f>
        <v>0.129375</v>
      </c>
      <c r="D21" s="14" t="n">
        <f aca="false">D20*$B$10</f>
        <v>0.2953125</v>
      </c>
      <c r="E21" s="14" t="n">
        <f aca="false">E20*$B$10</f>
        <v>0.71634375</v>
      </c>
      <c r="F21" s="14" t="n">
        <f aca="false">F20*$B$10</f>
        <v>1.812628125</v>
      </c>
    </row>
    <row r="22" customFormat="false" ht="15" hidden="false" customHeight="false" outlineLevel="0" collapsed="false">
      <c r="A22" s="13" t="s">
        <v>24</v>
      </c>
      <c r="B22" s="14" t="n">
        <f aca="false">B20-B21</f>
        <v>0.18375</v>
      </c>
      <c r="C22" s="14" t="n">
        <f aca="false">C20-C21</f>
        <v>0.388125</v>
      </c>
      <c r="D22" s="14" t="n">
        <f aca="false">D20-D21</f>
        <v>0.8859375</v>
      </c>
      <c r="E22" s="14" t="n">
        <f aca="false">E20-E21</f>
        <v>2.14903125</v>
      </c>
      <c r="F22" s="14" t="n">
        <f aca="false">F20-F21</f>
        <v>5.437884375</v>
      </c>
    </row>
    <row r="23" customFormat="false" ht="15" hidden="false" customHeight="false" outlineLevel="0" collapsed="false">
      <c r="A23" s="13" t="s">
        <v>25</v>
      </c>
      <c r="B23" s="14" t="n">
        <f aca="false">$B$11/1000</f>
        <v>0.4</v>
      </c>
      <c r="C23" s="14" t="n">
        <f aca="false">B23*$B$12</f>
        <v>0.52</v>
      </c>
      <c r="D23" s="14" t="n">
        <f aca="false">C23*$B$12</f>
        <v>0.676</v>
      </c>
      <c r="E23" s="14" t="n">
        <f aca="false">D23*$B$12</f>
        <v>0.8788</v>
      </c>
      <c r="F23" s="14" t="n">
        <f aca="false">E23*$B$12</f>
        <v>1.14244</v>
      </c>
    </row>
    <row r="24" customFormat="false" ht="15" hidden="false" customHeight="false" outlineLevel="0" collapsed="false">
      <c r="A24" s="13" t="s">
        <v>26</v>
      </c>
      <c r="B24" s="15" t="n">
        <f aca="false">B22-B23</f>
        <v>-0.21625</v>
      </c>
      <c r="C24" s="15" t="n">
        <f aca="false">C22-C23</f>
        <v>-0.131875</v>
      </c>
      <c r="D24" s="15" t="n">
        <f aca="false">D22-D23</f>
        <v>0.2099375</v>
      </c>
      <c r="E24" s="15" t="n">
        <f aca="false">E22-E23</f>
        <v>1.27023125</v>
      </c>
      <c r="F24" s="15" t="n">
        <f aca="false">F22-F23</f>
        <v>4.295444375</v>
      </c>
    </row>
    <row r="25" customFormat="false" ht="15" hidden="false" customHeight="false" outlineLevel="0" collapsed="false">
      <c r="A25" s="13" t="s">
        <v>27</v>
      </c>
      <c r="B25" s="16" t="n">
        <f aca="false">IF(B20=0,0,B24/B20)</f>
        <v>-0.88265306122449</v>
      </c>
      <c r="C25" s="16" t="n">
        <f aca="false">IF(C20=0,0,C24/C20)</f>
        <v>-0.254830917874396</v>
      </c>
      <c r="D25" s="16" t="n">
        <f aca="false">IF(D20=0,0,D24/D20)</f>
        <v>0.177724867724868</v>
      </c>
      <c r="E25" s="16" t="n">
        <f aca="false">IF(E20=0,0,E24/E20)</f>
        <v>0.443303668804258</v>
      </c>
      <c r="F25" s="16" t="n">
        <f aca="false">IF(F20=0,0,F24/F20)</f>
        <v>0.592433207307759</v>
      </c>
    </row>
  </sheetData>
  <mergeCells count="3">
    <mergeCell ref="A1:F1"/>
    <mergeCell ref="A3:F3"/>
    <mergeCell ref="A14:F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2026-04-01T10:27:54Z</dcterms:created>
  <dc:creator>openpyxl</dc:creator>
  <dc:description/>
  <dc:language>en-US</dc:language>
  <cp:lastModifiedBy/>
  <dcterms:modified xsi:type="dcterms:W3CDTF">2026-04-01T10:27:54Z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