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&amp;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<sst xmlns="http://schemas.openxmlformats.org/spreadsheetml/2006/main" count="49" uniqueCount="37">
  <si>
    <t xml:space="preserve">InsuraGuard™ Financial Model</t>
  </si>
  <si>
    <t xml:space="preserve">5-Year Revenue &amp; Unit Economics Projection</t>
  </si>
  <si>
    <t xml:space="preserve">ASSUMPTIONS</t>
  </si>
  <si>
    <t xml:space="preserve">Year 1 Starting Customers</t>
  </si>
  <si>
    <t xml:space="preserve">Avg ARPU (Annual Revenue Per User)</t>
  </si>
  <si>
    <t xml:space="preserve">Y1 Customer Growth Rate</t>
  </si>
  <si>
    <t xml:space="preserve">Gross Margin</t>
  </si>
  <si>
    <t xml:space="preserve">Headcount (Year 1)</t>
  </si>
  <si>
    <t xml:space="preserve">REVENUE PROJECTIONS</t>
  </si>
  <si>
    <t xml:space="preserve">Metric</t>
  </si>
  <si>
    <t xml:space="preserve">Y1 2026</t>
  </si>
  <si>
    <t xml:space="preserve">Y2 2027</t>
  </si>
  <si>
    <t xml:space="preserve">Y3 2028</t>
  </si>
  <si>
    <t xml:space="preserve">Y4 2029</t>
  </si>
  <si>
    <t xml:space="preserve">Y5 2030</t>
  </si>
  <si>
    <t xml:space="preserve">Total Customers</t>
  </si>
  <si>
    <t xml:space="preserve">ARR (Annual Recurring Revenue)</t>
  </si>
  <si>
    <t xml:space="preserve">UNIT ECONOMICS</t>
  </si>
  <si>
    <t xml:space="preserve">Revenue Per Customer</t>
  </si>
  <si>
    <t xml:space="preserve">COGS Per Customer</t>
  </si>
  <si>
    <t xml:space="preserve">Contribution Margin</t>
  </si>
  <si>
    <t xml:space="preserve">Contribution Margin %</t>
  </si>
  <si>
    <t xml:space="preserve">INCOME STATEMENT</t>
  </si>
  <si>
    <t xml:space="preserve">Total Revenue</t>
  </si>
  <si>
    <t xml:space="preserve">Cost of Revenue (COGS)</t>
  </si>
  <si>
    <t xml:space="preserve">Gross Profit</t>
  </si>
  <si>
    <t xml:space="preserve">Gross Profit Margin</t>
  </si>
  <si>
    <t xml:space="preserve">Operating Expenses</t>
  </si>
  <si>
    <t xml:space="preserve">  Headcount (persons)</t>
  </si>
  <si>
    <t xml:space="preserve">  Avg Salary ($K)</t>
  </si>
  <si>
    <t xml:space="preserve">  Total Payroll</t>
  </si>
  <si>
    <t xml:space="preserve">  S&amp;M (% of Revenue)</t>
  </si>
  <si>
    <t xml:space="preserve">  S&amp;M Spend</t>
  </si>
  <si>
    <t xml:space="preserve">  Other OpEx ($K)</t>
  </si>
  <si>
    <t xml:space="preserve">Total Operating Expenses</t>
  </si>
  <si>
    <t xml:space="preserve">EBITDA</t>
  </si>
  <si>
    <t xml:space="preserve">EBITDA Margin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</si>
</sst>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\$#,##0;&quot;($&quot;#,##0\);\-"/>
    <numFmt numFmtId="167" formatCode="0.0%"/>
    <numFmt numFmtId="168" formatCode="\$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2E75B6"/>
      <name val="Cambria"/>
      <family val="0"/>
      <charset val="1"/>
    </font>
    <font>
      <i val="true"/>
      <sz val="10"/>
      <color rgb="FF666666"/>
      <name val="Cambria"/>
      <family val="0"/>
      <charset val="1"/>
    </font>
    <font>
      <b val="true"/>
      <sz val="12"/>
      <color rgb="FFFFFFFF"/>
      <name val="Cambria"/>
      <family val="0"/>
      <charset val="1"/>
    </font>
    <font>
      <sz val="11"/>
      <color rgb="FF0000FF"/>
      <name val="Cambria"/>
      <family val="0"/>
      <charset val="1"/>
    </font>
    <font>
      <b val="true"/>
      <sz val="11"/>
      <color rgb="FF000000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2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2E75B6"/>
        <bgColor rgb="FF0066CC"/>
      </patternFill>
    </fill>
    <fill>
      <patternFill patternType="solid">
        <fgColor rgb="FFDBEAFE"/>
        <bgColor rgb="FFCCFFFF"/>
      </patternFill>
    </fill>
    <fill>
      <patternFill patternType="solid">
        <fgColor rgb="FFFFFF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5"/>
    <col collapsed="false" customWidth="true" hidden="false" outlineLevel="0" max="7" min="2" style="0" width="15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</row>
    <row r="5" customFormat="false" ht="15" hidden="false" customHeight="false" outlineLevel="0" collapsed="false">
      <c r="A5" s="0" t="s">
        <v>3</v>
      </c>
      <c r="B5" s="4" t="n">
        <v>8</v>
      </c>
    </row>
    <row r="6" customFormat="false" ht="15" hidden="false" customHeight="false" outlineLevel="0" collapsed="false">
      <c r="A6" s="0" t="s">
        <v>4</v>
      </c>
      <c r="B6" s="5" t="n">
        <v>43750</v>
      </c>
    </row>
    <row r="7" customFormat="false" ht="15" hidden="false" customHeight="false" outlineLevel="0" collapsed="false">
      <c r="A7" s="0" t="s">
        <v>5</v>
      </c>
      <c r="B7" s="6" t="n">
        <v>0.75</v>
      </c>
    </row>
    <row r="8" customFormat="false" ht="15" hidden="false" customHeight="false" outlineLevel="0" collapsed="false">
      <c r="A8" s="0" t="s">
        <v>6</v>
      </c>
      <c r="B8" s="6" t="n">
        <v>0.85</v>
      </c>
    </row>
    <row r="9" customFormat="false" ht="15" hidden="false" customHeight="false" outlineLevel="0" collapsed="false">
      <c r="A9" s="0" t="s">
        <v>7</v>
      </c>
      <c r="B9" s="4" t="n">
        <v>5</v>
      </c>
    </row>
    <row r="11" customFormat="false" ht="15" hidden="false" customHeight="false" outlineLevel="0" collapsed="false">
      <c r="A11" s="3" t="s">
        <v>8</v>
      </c>
      <c r="B11" s="3"/>
      <c r="C11" s="3"/>
      <c r="D11" s="3"/>
      <c r="E11" s="3"/>
      <c r="F11" s="3"/>
      <c r="G11" s="3"/>
    </row>
    <row r="12" customFormat="false" ht="15" hidden="false" customHeight="false" outlineLevel="0" collapsed="false">
      <c r="A12" s="7" t="s">
        <v>9</v>
      </c>
      <c r="B12" s="7" t="s">
        <v>10</v>
      </c>
      <c r="C12" s="7" t="s">
        <v>11</v>
      </c>
      <c r="D12" s="7" t="s">
        <v>12</v>
      </c>
      <c r="E12" s="7" t="s">
        <v>13</v>
      </c>
      <c r="F12" s="7" t="s">
        <v>14</v>
      </c>
    </row>
    <row r="13" customFormat="false" ht="15" hidden="false" customHeight="false" outlineLevel="0" collapsed="false">
      <c r="A13" s="8" t="s">
        <v>15</v>
      </c>
      <c r="B13" s="9" t="n">
        <f aca="false">B5</f>
        <v>8</v>
      </c>
      <c r="C13" s="9" t="n">
        <f aca="false">B13*(1+$B$7)</f>
        <v>14</v>
      </c>
      <c r="D13" s="9" t="n">
        <f aca="false">C13*1.35</f>
        <v>18.9</v>
      </c>
      <c r="E13" s="9" t="n">
        <f aca="false">D13*1.28</f>
        <v>24.192</v>
      </c>
      <c r="F13" s="9" t="n">
        <f aca="false">E13*1.16</f>
        <v>28.06272</v>
      </c>
    </row>
    <row r="14" customFormat="false" ht="15" hidden="false" customHeight="false" outlineLevel="0" collapsed="false">
      <c r="A14" s="8" t="s">
        <v>16</v>
      </c>
      <c r="B14" s="10" t="n">
        <f aca="false">B13*$B$6</f>
        <v>350000</v>
      </c>
      <c r="C14" s="10" t="n">
        <f aca="false">C13*$B$6</f>
        <v>612500</v>
      </c>
      <c r="D14" s="10" t="n">
        <f aca="false">D13*$B$6</f>
        <v>826875</v>
      </c>
      <c r="E14" s="10" t="n">
        <f aca="false">E13*$B$6</f>
        <v>1058400</v>
      </c>
      <c r="F14" s="10" t="n">
        <f aca="false">F13*$B$6</f>
        <v>1227744</v>
      </c>
    </row>
    <row r="16" customFormat="false" ht="15" hidden="false" customHeight="false" outlineLevel="0" collapsed="false">
      <c r="A16" s="3" t="s">
        <v>17</v>
      </c>
      <c r="B16" s="3"/>
      <c r="C16" s="3"/>
      <c r="D16" s="3"/>
      <c r="E16" s="3"/>
      <c r="F16" s="3"/>
      <c r="G16" s="3"/>
    </row>
    <row r="17" customFormat="false" ht="15" hidden="false" customHeight="false" outlineLevel="0" collapsed="false">
      <c r="A17" s="7" t="s">
        <v>9</v>
      </c>
      <c r="B17" s="7" t="s">
        <v>10</v>
      </c>
      <c r="C17" s="7" t="s">
        <v>11</v>
      </c>
      <c r="D17" s="7" t="s">
        <v>12</v>
      </c>
      <c r="E17" s="7" t="s">
        <v>13</v>
      </c>
      <c r="F17" s="7" t="s">
        <v>14</v>
      </c>
    </row>
    <row r="18" customFormat="false" ht="15" hidden="false" customHeight="false" outlineLevel="0" collapsed="false">
      <c r="A18" s="8" t="s">
        <v>18</v>
      </c>
      <c r="B18" s="11" t="n">
        <f aca="false">$B$6</f>
        <v>43750</v>
      </c>
      <c r="C18" s="11" t="n">
        <f aca="false">$B$6</f>
        <v>43750</v>
      </c>
      <c r="D18" s="11" t="n">
        <f aca="false">$B$6</f>
        <v>43750</v>
      </c>
      <c r="E18" s="11" t="n">
        <f aca="false">$B$6</f>
        <v>43750</v>
      </c>
      <c r="F18" s="11" t="n">
        <f aca="false">$B$6</f>
        <v>43750</v>
      </c>
    </row>
    <row r="19" customFormat="false" ht="15" hidden="false" customHeight="false" outlineLevel="0" collapsed="false">
      <c r="A19" s="8" t="s">
        <v>19</v>
      </c>
      <c r="B19" s="12" t="n">
        <v>8750</v>
      </c>
      <c r="C19" s="12" t="n">
        <v>8500</v>
      </c>
      <c r="D19" s="12" t="n">
        <v>8250</v>
      </c>
      <c r="E19" s="12" t="n">
        <v>8000</v>
      </c>
      <c r="F19" s="12" t="n">
        <v>7750</v>
      </c>
    </row>
    <row r="20" customFormat="false" ht="15" hidden="false" customHeight="false" outlineLevel="0" collapsed="false">
      <c r="A20" s="8" t="s">
        <v>20</v>
      </c>
      <c r="B20" s="11" t="n">
        <f aca="false">B18-B19</f>
        <v>35000</v>
      </c>
      <c r="C20" s="11" t="n">
        <f aca="false">C18-C19</f>
        <v>35250</v>
      </c>
      <c r="D20" s="11" t="n">
        <f aca="false">D18-D19</f>
        <v>35500</v>
      </c>
      <c r="E20" s="11" t="n">
        <f aca="false">E18-E19</f>
        <v>35750</v>
      </c>
      <c r="F20" s="11" t="n">
        <f aca="false">F18-F19</f>
        <v>36000</v>
      </c>
    </row>
    <row r="21" customFormat="false" ht="15" hidden="false" customHeight="false" outlineLevel="0" collapsed="false">
      <c r="A21" s="8" t="s">
        <v>21</v>
      </c>
      <c r="B21" s="13" t="n">
        <f aca="false">B20/B18</f>
        <v>0.8</v>
      </c>
      <c r="C21" s="13" t="n">
        <f aca="false">C20/C18</f>
        <v>0.805714285714286</v>
      </c>
      <c r="D21" s="13" t="n">
        <f aca="false">D20/D18</f>
        <v>0.811428571428571</v>
      </c>
      <c r="E21" s="13" t="n">
        <f aca="false">E20/E18</f>
        <v>0.817142857142857</v>
      </c>
      <c r="F21" s="13" t="n">
        <f aca="false">F20/F18</f>
        <v>0.822857142857143</v>
      </c>
    </row>
    <row r="23" customFormat="false" ht="15" hidden="false" customHeight="false" outlineLevel="0" collapsed="false">
      <c r="A23" s="3" t="s">
        <v>22</v>
      </c>
      <c r="B23" s="3"/>
      <c r="C23" s="3"/>
      <c r="D23" s="3"/>
      <c r="E23" s="3"/>
      <c r="F23" s="3"/>
      <c r="G23" s="3"/>
    </row>
    <row r="24" customFormat="false" ht="15" hidden="false" customHeight="false" outlineLevel="0" collapsed="false">
      <c r="A24" s="7" t="s">
        <v>9</v>
      </c>
      <c r="B24" s="7" t="s">
        <v>10</v>
      </c>
      <c r="C24" s="7" t="s">
        <v>11</v>
      </c>
      <c r="D24" s="7" t="s">
        <v>12</v>
      </c>
      <c r="E24" s="7" t="s">
        <v>13</v>
      </c>
      <c r="F24" s="7" t="s">
        <v>14</v>
      </c>
    </row>
    <row r="25" customFormat="false" ht="15" hidden="false" customHeight="false" outlineLevel="0" collapsed="false">
      <c r="A25" s="8" t="s">
        <v>23</v>
      </c>
      <c r="B25" s="10" t="n">
        <f aca="false">B14</f>
        <v>350000</v>
      </c>
      <c r="C25" s="10" t="n">
        <f aca="false">C14</f>
        <v>612500</v>
      </c>
      <c r="D25" s="10" t="n">
        <f aca="false">D14</f>
        <v>826875</v>
      </c>
      <c r="E25" s="10" t="n">
        <f aca="false">E14</f>
        <v>1058400</v>
      </c>
      <c r="F25" s="10" t="n">
        <f aca="false">F14</f>
        <v>1227744</v>
      </c>
    </row>
    <row r="26" customFormat="false" ht="15" hidden="false" customHeight="false" outlineLevel="0" collapsed="false">
      <c r="A26" s="8" t="s">
        <v>24</v>
      </c>
      <c r="B26" s="11" t="n">
        <f aca="false">B13*B19</f>
        <v>70000</v>
      </c>
      <c r="C26" s="11" t="n">
        <f aca="false">C13*C19</f>
        <v>119000</v>
      </c>
      <c r="D26" s="11" t="n">
        <f aca="false">D13*D19</f>
        <v>155925</v>
      </c>
      <c r="E26" s="11" t="n">
        <f aca="false">E13*E19</f>
        <v>193536</v>
      </c>
      <c r="F26" s="11" t="n">
        <f aca="false">F13*F19</f>
        <v>217486.08</v>
      </c>
    </row>
    <row r="27" customFormat="false" ht="15" hidden="false" customHeight="false" outlineLevel="0" collapsed="false">
      <c r="A27" s="8" t="s">
        <v>25</v>
      </c>
      <c r="B27" s="10" t="n">
        <f aca="false">B25-B26</f>
        <v>280000</v>
      </c>
      <c r="C27" s="10" t="n">
        <f aca="false">C25-C26</f>
        <v>493500</v>
      </c>
      <c r="D27" s="10" t="n">
        <f aca="false">D25-D26</f>
        <v>670950</v>
      </c>
      <c r="E27" s="10" t="n">
        <f aca="false">E25-E26</f>
        <v>864864</v>
      </c>
      <c r="F27" s="10" t="n">
        <f aca="false">F25-F26</f>
        <v>1010257.92</v>
      </c>
    </row>
    <row r="28" customFormat="false" ht="15" hidden="false" customHeight="false" outlineLevel="0" collapsed="false">
      <c r="A28" s="8" t="s">
        <v>26</v>
      </c>
      <c r="B28" s="13" t="n">
        <f aca="false">B27/B25</f>
        <v>0.8</v>
      </c>
      <c r="C28" s="13" t="n">
        <f aca="false">C27/C25</f>
        <v>0.805714285714286</v>
      </c>
      <c r="D28" s="13" t="n">
        <f aca="false">D27/D25</f>
        <v>0.811428571428572</v>
      </c>
      <c r="E28" s="13" t="n">
        <f aca="false">E27/E25</f>
        <v>0.817142857142857</v>
      </c>
      <c r="F28" s="13" t="n">
        <f aca="false">F27/F25</f>
        <v>0.822857142857143</v>
      </c>
    </row>
    <row r="30" customFormat="false" ht="15" hidden="false" customHeight="false" outlineLevel="0" collapsed="false">
      <c r="A30" s="8" t="s">
        <v>27</v>
      </c>
    </row>
    <row r="31" customFormat="false" ht="15" hidden="false" customHeight="false" outlineLevel="0" collapsed="false">
      <c r="A31" s="0" t="s">
        <v>28</v>
      </c>
      <c r="B31" s="14" t="n">
        <f aca="false">B9</f>
        <v>5</v>
      </c>
      <c r="C31" s="14" t="n">
        <f aca="false">B31*1.4</f>
        <v>7</v>
      </c>
      <c r="D31" s="14" t="n">
        <f aca="false">C31*1.3</f>
        <v>9.1</v>
      </c>
      <c r="E31" s="14" t="n">
        <f aca="false">D31*1.25</f>
        <v>11.375</v>
      </c>
      <c r="F31" s="14" t="n">
        <f aca="false">E31*1.2</f>
        <v>13.65</v>
      </c>
    </row>
    <row r="32" customFormat="false" ht="15" hidden="false" customHeight="false" outlineLevel="0" collapsed="false">
      <c r="A32" s="0" t="s">
        <v>29</v>
      </c>
      <c r="B32" s="15" t="n">
        <v>120</v>
      </c>
      <c r="C32" s="16" t="n">
        <f aca="false">$B32</f>
        <v>120</v>
      </c>
      <c r="D32" s="16" t="n">
        <f aca="false">$B32</f>
        <v>120</v>
      </c>
      <c r="E32" s="16" t="n">
        <f aca="false">$B32</f>
        <v>120</v>
      </c>
      <c r="F32" s="16" t="n">
        <f aca="false">$B32</f>
        <v>120</v>
      </c>
    </row>
    <row r="33" customFormat="false" ht="15" hidden="false" customHeight="false" outlineLevel="0" collapsed="false">
      <c r="A33" s="8" t="s">
        <v>30</v>
      </c>
      <c r="B33" s="11" t="n">
        <f aca="false">B31*B32*1000</f>
        <v>600000</v>
      </c>
      <c r="C33" s="11" t="n">
        <f aca="false">C31*C32*1000</f>
        <v>840000</v>
      </c>
      <c r="D33" s="11" t="n">
        <f aca="false">D31*D32*1000</f>
        <v>1092000</v>
      </c>
      <c r="E33" s="11" t="n">
        <f aca="false">E31*E32*1000</f>
        <v>1365000</v>
      </c>
      <c r="F33" s="11" t="n">
        <f aca="false">F31*F32*1000</f>
        <v>1638000</v>
      </c>
    </row>
    <row r="34" customFormat="false" ht="15" hidden="false" customHeight="false" outlineLevel="0" collapsed="false">
      <c r="A34" s="0" t="s">
        <v>31</v>
      </c>
      <c r="B34" s="6" t="n">
        <v>0.15</v>
      </c>
      <c r="C34" s="6" t="n">
        <v>0.12</v>
      </c>
      <c r="D34" s="6" t="n">
        <v>0.1</v>
      </c>
      <c r="E34" s="6" t="n">
        <v>0.08</v>
      </c>
      <c r="F34" s="6" t="n">
        <v>0.06</v>
      </c>
    </row>
    <row r="35" customFormat="false" ht="15" hidden="false" customHeight="false" outlineLevel="0" collapsed="false">
      <c r="A35" s="8" t="s">
        <v>32</v>
      </c>
      <c r="B35" s="11" t="n">
        <f aca="false">B25*B34</f>
        <v>52500</v>
      </c>
      <c r="C35" s="11" t="n">
        <f aca="false">C25*C34</f>
        <v>73500</v>
      </c>
      <c r="D35" s="11" t="n">
        <f aca="false">D25*D34</f>
        <v>82687.5</v>
      </c>
      <c r="E35" s="11" t="n">
        <f aca="false">E25*E34</f>
        <v>84672</v>
      </c>
      <c r="F35" s="11" t="n">
        <f aca="false">F25*F34</f>
        <v>73664.64</v>
      </c>
    </row>
    <row r="36" customFormat="false" ht="15" hidden="false" customHeight="false" outlineLevel="0" collapsed="false">
      <c r="A36" s="0" t="s">
        <v>33</v>
      </c>
      <c r="B36" s="17" t="n">
        <v>40</v>
      </c>
      <c r="C36" s="17" t="n">
        <v>60</v>
      </c>
      <c r="D36" s="17" t="n">
        <v>80</v>
      </c>
      <c r="E36" s="17" t="n">
        <v>100</v>
      </c>
      <c r="F36" s="17" t="n">
        <v>120</v>
      </c>
    </row>
    <row r="37" customFormat="false" ht="15" hidden="false" customHeight="false" outlineLevel="0" collapsed="false">
      <c r="A37" s="8" t="s">
        <v>34</v>
      </c>
      <c r="B37" s="10" t="n">
        <f aca="false">B33+B35+B36*1000</f>
        <v>692500</v>
      </c>
      <c r="C37" s="10" t="n">
        <f aca="false">C33+C35+C36*1000</f>
        <v>973500</v>
      </c>
      <c r="D37" s="10" t="n">
        <f aca="false">D33+D35+D36*1000</f>
        <v>1254687.5</v>
      </c>
      <c r="E37" s="10" t="n">
        <f aca="false">E33+E35+E36*1000</f>
        <v>1549672</v>
      </c>
      <c r="F37" s="10" t="n">
        <f aca="false">F33+F35+F36*1000</f>
        <v>1831664.64</v>
      </c>
    </row>
    <row r="39" customFormat="false" ht="15" hidden="false" customHeight="false" outlineLevel="0" collapsed="false">
      <c r="A39" s="8" t="s">
        <v>35</v>
      </c>
      <c r="B39" s="18" t="n">
        <f aca="false">B27-B37</f>
        <v>-412500</v>
      </c>
      <c r="C39" s="19" t="n">
        <f aca="false">C27-C37</f>
        <v>-480000</v>
      </c>
      <c r="D39" s="19" t="n">
        <f aca="false">D27-D37</f>
        <v>-583737.5</v>
      </c>
      <c r="E39" s="19" t="n">
        <f aca="false">E27-E37</f>
        <v>-684808</v>
      </c>
      <c r="F39" s="19" t="n">
        <f aca="false">F27-F37</f>
        <v>-821406.72</v>
      </c>
    </row>
    <row r="40" customFormat="false" ht="15" hidden="false" customHeight="false" outlineLevel="0" collapsed="false">
      <c r="A40" s="8" t="s">
        <v>36</v>
      </c>
      <c r="B40" s="13" t="n">
        <f aca="false">B39/B25</f>
        <v>-1.17857142857143</v>
      </c>
      <c r="C40" s="13" t="n">
        <f aca="false">C39/C25</f>
        <v>-0.783673469387755</v>
      </c>
      <c r="D40" s="13" t="n">
        <f aca="false">D39/D25</f>
        <v>-0.705956160241874</v>
      </c>
      <c r="E40" s="13" t="n">
        <f aca="false">E39/E25</f>
        <v>-0.647021919879062</v>
      </c>
      <c r="F40" s="13" t="n">
        <f aca="false">F39/F25</f>
        <v>-0.669037454062085</v>
      </c>
    </row>
  </sheetData>
  <mergeCells count="6">
    <mergeCell ref="A1:G1"/>
    <mergeCell ref="A2:G2"/>
    <mergeCell ref="A4:G4"/>
    <mergeCell ref="A11:G11"/>
    <mergeCell ref="A16:G16"/>
    <mergeCell ref="A23:G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2026-04-01T09:52:57Z</dcterms:created>
  <dc:creator>openpyxl</dc:creator>
  <dc:description/>
  <dc:language>en-US</dc:language>
  <cp:lastModifiedBy/>
  <dcterms:modified xsi:type="dcterms:W3CDTF">2026-04-01T09:52:57Z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