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5-Year Model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<sst xmlns="http://schemas.openxmlformats.org/spreadsheetml/2006/main" count="39" uniqueCount="39">
  <si>
    <t xml:space="preserve">Y1</t>
  </si>
  <si>
    <t xml:space="preserve">Y2</t>
  </si>
  <si>
    <t xml:space="preserve">Y3</t>
  </si>
  <si>
    <t xml:space="preserve">Y4</t>
  </si>
  <si>
    <t xml:space="preserve">Y5</t>
  </si>
  <si>
    <t xml:space="preserve">KEY ASSUMPTIONS</t>
  </si>
  <si>
    <t xml:space="preserve">Platform Fee (monthly, $K)</t>
  </si>
  <si>
    <t xml:space="preserve">Num. Platforms</t>
  </si>
  <si>
    <t xml:space="preserve">Items Authenticated (cumulative)</t>
  </si>
  <si>
    <t xml:space="preserve">Avg. Item Value ($)</t>
  </si>
  <si>
    <t xml:space="preserve">Transaction Fee %</t>
  </si>
  <si>
    <t xml:space="preserve">Resale (repeat) Rate %</t>
  </si>
  <si>
    <t xml:space="preserve">REVENUE DRIVERS</t>
  </si>
  <si>
    <t xml:space="preserve">Platform SaaS (annual, $K)</t>
  </si>
  <si>
    <t xml:space="preserve">Num. Items Sold (annual)</t>
  </si>
  <si>
    <t xml:space="preserve">Transaction Revenue (annual, $K)</t>
  </si>
  <si>
    <t xml:space="preserve">Resale Volume (items)</t>
  </si>
  <si>
    <t xml:space="preserve">Resale Transaction Revenue (annual, $K)</t>
  </si>
  <si>
    <t xml:space="preserve">INCOME STATEMENT (ARR, $K)</t>
  </si>
  <si>
    <t xml:space="preserve">Platform SaaS Revenue</t>
  </si>
  <si>
    <t xml:space="preserve">Transaction Revenue</t>
  </si>
  <si>
    <t xml:space="preserve">Resale Transaction Revenue</t>
  </si>
  <si>
    <t xml:space="preserve">Total Revenue (ARR)</t>
  </si>
  <si>
    <t xml:space="preserve">OPERATING EXPENSES (ARR, $K)</t>
  </si>
  <si>
    <t xml:space="preserve">Engineering (2 FTE y1 -&gt; 5 FTE y5)</t>
  </si>
  <si>
    <t xml:space="preserve">Platform Integration &amp; Partnerships</t>
  </si>
  <si>
    <t xml:space="preserve">Legal, Compliance &amp; Audit</t>
  </si>
  <si>
    <t xml:space="preserve">Infrastructure &amp; Ops</t>
  </si>
  <si>
    <t xml:space="preserve">Sales &amp; Marketing</t>
  </si>
  <si>
    <t xml:space="preserve">Total OpEx</t>
  </si>
  <si>
    <t xml:space="preserve">NET INCOME / (BURN)</t>
  </si>
  <si>
    <t xml:space="preserve">EBITDA</t>
  </si>
  <si>
    <t xml:space="preserve">Annual Burn/(Profit)</t>
  </si>
  <si>
    <t xml:space="preserve">UNIT ECONOMICS &amp; KEY METRICS</t>
  </si>
  <si>
    <t xml:space="preserve">LTV per Platform (3-year, $K)</t>
  </si>
  <si>
    <t xml:space="preserve">CAC per Platform (estimate, $K)</t>
  </si>
  <si>
    <t xml:space="preserve">Payback Period (months)</t>
  </si>
  <si>
    <t xml:space="preserve">Items per Platform (cumulative)</t>
  </si>
  <si>
    <t xml:space="preserve">Revenue per Item (annual, $)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</si>
</sst>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\$#,##0"/>
    <numFmt numFmtId="166" formatCode="0"/>
    <numFmt numFmtId="167" formatCode="0%"/>
  </numFmts>
  <fonts count="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FFFFFF"/>
      <name val="Cambria"/>
      <family val="0"/>
      <charset val="1"/>
    </font>
    <font>
      <b val="true"/>
      <sz val="10"/>
      <name val="Cambria"/>
      <family val="0"/>
      <charset val="1"/>
    </font>
    <font>
      <sz val="10"/>
      <color rgb="FF0000FF"/>
      <name val="Cambria"/>
      <family val="0"/>
      <charset val="1"/>
    </font>
    <font>
      <sz val="10"/>
      <color rgb="FF000000"/>
      <name val="Cambria"/>
      <family val="0"/>
      <charset val="1"/>
    </font>
    <font>
      <b val="true"/>
      <sz val="10"/>
      <color rgb="FFD4AF37"/>
      <name val="Cambria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1A1520"/>
        <bgColor rgb="FF000000"/>
      </patternFill>
    </fill>
    <fill>
      <patternFill patternType="solid">
        <fgColor rgb="FFE8E8E8"/>
        <bgColor rgb="FFFFE6E6"/>
      </patternFill>
    </fill>
    <fill>
      <patternFill patternType="solid">
        <fgColor rgb="FFFFF8DC"/>
        <bgColor rgb="FFFFFFFF"/>
      </patternFill>
    </fill>
    <fill>
      <patternFill patternType="solid">
        <fgColor rgb="FFFFE6E6"/>
        <bgColor rgb="FFE8E8E8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8DC"/>
      <rgbColor rgb="FFE8E8E8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E6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D4AF37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1A152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1" width="25"/>
    <col collapsed="false" customWidth="true" hidden="false" outlineLevel="0" max="7" min="2" style="1" width="16"/>
  </cols>
  <sheetData>
    <row r="1" customFormat="false" ht="15" hidden="false" customHeight="true" outlineLevel="0" collapsed="false">
      <c r="A1" s="2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</row>
    <row r="2" customFormat="false" ht="15" hidden="false" customHeight="true" outlineLevel="0" collapsed="false">
      <c r="A2" s="3" t="s">
        <v>5</v>
      </c>
      <c r="B2" s="3"/>
      <c r="C2" s="3"/>
      <c r="D2" s="3"/>
      <c r="E2" s="3"/>
      <c r="F2" s="3"/>
    </row>
    <row r="3" customFormat="false" ht="15" hidden="false" customHeight="true" outlineLevel="0" collapsed="false">
      <c r="A3" s="1" t="s">
        <v>6</v>
      </c>
      <c r="B3" s="4" t="n">
        <v>5</v>
      </c>
      <c r="C3" s="4" t="n">
        <v>8</v>
      </c>
      <c r="D3" s="4" t="n">
        <v>12</v>
      </c>
      <c r="E3" s="4" t="n">
        <v>15</v>
      </c>
      <c r="F3" s="4" t="n">
        <v>20</v>
      </c>
    </row>
    <row r="4" customFormat="false" ht="15" hidden="false" customHeight="true" outlineLevel="0" collapsed="false">
      <c r="A4" s="1" t="s">
        <v>7</v>
      </c>
      <c r="B4" s="5" t="n">
        <v>1</v>
      </c>
      <c r="C4" s="5" t="n">
        <v>2</v>
      </c>
      <c r="D4" s="5" t="n">
        <v>3</v>
      </c>
      <c r="E4" s="5" t="n">
        <v>4</v>
      </c>
      <c r="F4" s="5" t="n">
        <v>5</v>
      </c>
    </row>
    <row r="5" customFormat="false" ht="15" hidden="false" customHeight="true" outlineLevel="0" collapsed="false">
      <c r="A5" s="1" t="s">
        <v>8</v>
      </c>
      <c r="B5" s="5" t="n">
        <v>1000</v>
      </c>
      <c r="C5" s="5" t="n">
        <v>25000</v>
      </c>
      <c r="D5" s="5" t="n">
        <v>100000</v>
      </c>
      <c r="E5" s="5" t="n">
        <v>300000</v>
      </c>
      <c r="F5" s="5" t="n">
        <v>500000</v>
      </c>
    </row>
    <row r="6" customFormat="false" ht="15" hidden="false" customHeight="true" outlineLevel="0" collapsed="false">
      <c r="A6" s="1" t="s">
        <v>9</v>
      </c>
      <c r="B6" s="4" t="n">
        <v>2500</v>
      </c>
      <c r="C6" s="4" t="n">
        <v>2500</v>
      </c>
      <c r="D6" s="4" t="n">
        <v>2500</v>
      </c>
      <c r="E6" s="4" t="n">
        <v>2500</v>
      </c>
      <c r="F6" s="4" t="n">
        <v>2500</v>
      </c>
    </row>
    <row r="7" customFormat="false" ht="15" hidden="false" customHeight="true" outlineLevel="0" collapsed="false">
      <c r="A7" s="1" t="s">
        <v>10</v>
      </c>
      <c r="B7" s="6" t="n">
        <v>0.02</v>
      </c>
      <c r="C7" s="6" t="n">
        <v>0.02</v>
      </c>
      <c r="D7" s="6" t="n">
        <v>0.02</v>
      </c>
      <c r="E7" s="6" t="n">
        <v>0.015</v>
      </c>
      <c r="F7" s="6" t="n">
        <v>0.015</v>
      </c>
    </row>
    <row r="8" customFormat="false" ht="15" hidden="false" customHeight="true" outlineLevel="0" collapsed="false">
      <c r="A8" s="1" t="s">
        <v>11</v>
      </c>
      <c r="B8" s="6" t="n">
        <v>0.15</v>
      </c>
      <c r="C8" s="6" t="n">
        <v>0.25</v>
      </c>
      <c r="D8" s="6" t="n">
        <v>0.35</v>
      </c>
      <c r="E8" s="6" t="n">
        <v>0.4</v>
      </c>
      <c r="F8" s="6" t="n">
        <v>0.45</v>
      </c>
    </row>
    <row r="10" customFormat="false" ht="15" hidden="false" customHeight="true" outlineLevel="0" collapsed="false">
      <c r="A10" s="3" t="s">
        <v>12</v>
      </c>
      <c r="B10" s="3"/>
      <c r="C10" s="3"/>
      <c r="D10" s="3"/>
      <c r="E10" s="3"/>
      <c r="F10" s="3"/>
    </row>
    <row r="11" customFormat="false" ht="15" hidden="false" customHeight="true" outlineLevel="0" collapsed="false">
      <c r="A11" s="1" t="s">
        <v>13</v>
      </c>
      <c r="B11" s="7" t="n">
        <f aca="false">B3*12</f>
        <v>60</v>
      </c>
      <c r="C11" s="7" t="n">
        <f aca="false">C3*C4*12</f>
        <v>192</v>
      </c>
      <c r="D11" s="7" t="n">
        <f aca="false">D3*D4*12</f>
        <v>432</v>
      </c>
      <c r="E11" s="7" t="n">
        <f aca="false">E3*E4*12</f>
        <v>720</v>
      </c>
      <c r="F11" s="7" t="n">
        <f aca="false">F3*F4*12</f>
        <v>1200</v>
      </c>
    </row>
    <row r="12" customFormat="false" ht="15" hidden="false" customHeight="true" outlineLevel="0" collapsed="false">
      <c r="A12" s="1" t="s">
        <v>14</v>
      </c>
      <c r="B12" s="7" t="n">
        <f aca="false">B5*B6</f>
        <v>2500000</v>
      </c>
      <c r="C12" s="7" t="n">
        <f aca="false">C5*C6</f>
        <v>62500000</v>
      </c>
      <c r="D12" s="7" t="n">
        <f aca="false">D5*D6</f>
        <v>250000000</v>
      </c>
      <c r="E12" s="7" t="n">
        <f aca="false">E5*E6</f>
        <v>750000000</v>
      </c>
      <c r="F12" s="7" t="n">
        <f aca="false">F5*F6</f>
        <v>1250000000</v>
      </c>
    </row>
    <row r="13" customFormat="false" ht="15" hidden="false" customHeight="true" outlineLevel="0" collapsed="false">
      <c r="A13" s="1" t="s">
        <v>15</v>
      </c>
      <c r="B13" s="7" t="n">
        <f aca="false">B7*B8*B9*0.001</f>
        <v>0</v>
      </c>
      <c r="C13" s="7" t="n">
        <f aca="false">C7*C8*C9*0.001</f>
        <v>0</v>
      </c>
      <c r="D13" s="7" t="n">
        <f aca="false">D7*D8*D9*0.001</f>
        <v>0</v>
      </c>
      <c r="E13" s="7" t="n">
        <f aca="false">E7*E8*E9*0.001</f>
        <v>0</v>
      </c>
      <c r="F13" s="7" t="n">
        <f aca="false">F7*F8*F9*0.001</f>
        <v>0</v>
      </c>
    </row>
    <row r="14" customFormat="false" ht="15" hidden="false" customHeight="true" outlineLevel="0" collapsed="false">
      <c r="A14" s="1" t="s">
        <v>16</v>
      </c>
      <c r="B14" s="8" t="n">
        <f aca="false">B5*B10</f>
        <v>0</v>
      </c>
      <c r="C14" s="8" t="n">
        <f aca="false">C5*C10</f>
        <v>0</v>
      </c>
      <c r="D14" s="8" t="n">
        <f aca="false">D5*D10</f>
        <v>0</v>
      </c>
      <c r="E14" s="8" t="n">
        <f aca="false">E5*E10</f>
        <v>0</v>
      </c>
      <c r="F14" s="8" t="n">
        <f aca="false">F5*F10</f>
        <v>0</v>
      </c>
    </row>
    <row r="15" customFormat="false" ht="15" hidden="false" customHeight="true" outlineLevel="0" collapsed="false">
      <c r="A15" s="1" t="s">
        <v>17</v>
      </c>
      <c r="B15" s="7" t="n">
        <f aca="false">B11*B8*B9*0.001</f>
        <v>0</v>
      </c>
      <c r="C15" s="7" t="n">
        <f aca="false">C11*C8*C9*0.001</f>
        <v>0</v>
      </c>
      <c r="D15" s="7" t="n">
        <f aca="false">D11*D8*D9*0.001</f>
        <v>0</v>
      </c>
      <c r="E15" s="7" t="n">
        <f aca="false">E11*E8*E9*0.001</f>
        <v>0</v>
      </c>
      <c r="F15" s="7" t="n">
        <f aca="false">F11*F8*F9*0.001</f>
        <v>0</v>
      </c>
    </row>
    <row r="17" customFormat="false" ht="15" hidden="false" customHeight="true" outlineLevel="0" collapsed="false">
      <c r="A17" s="3" t="s">
        <v>18</v>
      </c>
      <c r="B17" s="3"/>
      <c r="C17" s="3"/>
      <c r="D17" s="3"/>
      <c r="E17" s="3"/>
      <c r="F17" s="3"/>
    </row>
    <row r="18" customFormat="false" ht="15" hidden="false" customHeight="true" outlineLevel="0" collapsed="false">
      <c r="A18" s="1" t="s">
        <v>19</v>
      </c>
      <c r="B18" s="7" t="n">
        <f aca="false">B12</f>
        <v>2500000</v>
      </c>
      <c r="C18" s="7" t="n">
        <f aca="false">C12</f>
        <v>62500000</v>
      </c>
      <c r="D18" s="7" t="n">
        <f aca="false">D12</f>
        <v>250000000</v>
      </c>
      <c r="E18" s="7" t="n">
        <f aca="false">E12</f>
        <v>750000000</v>
      </c>
      <c r="F18" s="7" t="n">
        <f aca="false">F12</f>
        <v>1250000000</v>
      </c>
    </row>
    <row r="19" customFormat="false" ht="15" hidden="false" customHeight="true" outlineLevel="0" collapsed="false">
      <c r="A19" s="1" t="s">
        <v>20</v>
      </c>
      <c r="B19" s="7" t="n">
        <f aca="false">B14</f>
        <v>0</v>
      </c>
      <c r="C19" s="7" t="n">
        <f aca="false">C14</f>
        <v>0</v>
      </c>
      <c r="D19" s="7" t="n">
        <f aca="false">D14</f>
        <v>0</v>
      </c>
      <c r="E19" s="7" t="n">
        <f aca="false">E14</f>
        <v>0</v>
      </c>
      <c r="F19" s="7" t="n">
        <f aca="false">F14</f>
        <v>0</v>
      </c>
    </row>
    <row r="20" customFormat="false" ht="15" hidden="false" customHeight="true" outlineLevel="0" collapsed="false">
      <c r="A20" s="1" t="s">
        <v>21</v>
      </c>
      <c r="B20" s="7" t="n">
        <f aca="false">B16</f>
        <v>0</v>
      </c>
      <c r="C20" s="7" t="n">
        <f aca="false">C16</f>
        <v>0</v>
      </c>
      <c r="D20" s="7" t="n">
        <f aca="false">D16</f>
        <v>0</v>
      </c>
      <c r="E20" s="7" t="n">
        <f aca="false">E16</f>
        <v>0</v>
      </c>
      <c r="F20" s="7" t="n">
        <f aca="false">F16</f>
        <v>0</v>
      </c>
    </row>
    <row r="21" customFormat="false" ht="15" hidden="false" customHeight="true" outlineLevel="0" collapsed="false">
      <c r="A21" s="1" t="s">
        <v>22</v>
      </c>
      <c r="B21" s="9" t="n">
        <f aca="false">B17+B18+B19</f>
        <v>2500000</v>
      </c>
      <c r="C21" s="9" t="n">
        <f aca="false">C17+C18+C19</f>
        <v>62500000</v>
      </c>
      <c r="D21" s="9" t="n">
        <f aca="false">D17+D18+D19</f>
        <v>250000000</v>
      </c>
      <c r="E21" s="9" t="n">
        <f aca="false">E17+E18+E19</f>
        <v>750000000</v>
      </c>
      <c r="F21" s="9" t="n">
        <f aca="false">F17+F18+F19</f>
        <v>1250000000</v>
      </c>
    </row>
    <row r="23" customFormat="false" ht="15" hidden="false" customHeight="true" outlineLevel="0" collapsed="false">
      <c r="A23" s="3" t="s">
        <v>23</v>
      </c>
      <c r="B23" s="3"/>
      <c r="C23" s="3"/>
      <c r="D23" s="3"/>
      <c r="E23" s="3"/>
      <c r="F23" s="3"/>
    </row>
    <row r="24" customFormat="false" ht="15" hidden="false" customHeight="true" outlineLevel="0" collapsed="false">
      <c r="A24" s="1" t="s">
        <v>24</v>
      </c>
      <c r="B24" s="4" t="n">
        <v>200</v>
      </c>
      <c r="C24" s="4" t="n">
        <v>300</v>
      </c>
      <c r="D24" s="4" t="n">
        <v>400</v>
      </c>
      <c r="E24" s="4" t="n">
        <v>500</v>
      </c>
      <c r="F24" s="4" t="n">
        <v>600</v>
      </c>
    </row>
    <row r="25" customFormat="false" ht="15" hidden="false" customHeight="true" outlineLevel="0" collapsed="false">
      <c r="A25" s="1" t="s">
        <v>25</v>
      </c>
      <c r="B25" s="4" t="n">
        <v>100</v>
      </c>
      <c r="C25" s="4" t="n">
        <v>120</v>
      </c>
      <c r="D25" s="4" t="n">
        <v>150</v>
      </c>
      <c r="E25" s="4" t="n">
        <v>150</v>
      </c>
      <c r="F25" s="4" t="n">
        <v>150</v>
      </c>
    </row>
    <row r="26" customFormat="false" ht="15" hidden="false" customHeight="true" outlineLevel="0" collapsed="false">
      <c r="A26" s="1" t="s">
        <v>26</v>
      </c>
      <c r="B26" s="4" t="n">
        <v>30</v>
      </c>
      <c r="C26" s="4" t="n">
        <v>40</v>
      </c>
      <c r="D26" s="4" t="n">
        <v>50</v>
      </c>
      <c r="E26" s="4" t="n">
        <v>50</v>
      </c>
      <c r="F26" s="4" t="n">
        <v>50</v>
      </c>
    </row>
    <row r="27" customFormat="false" ht="15" hidden="false" customHeight="true" outlineLevel="0" collapsed="false">
      <c r="A27" s="1" t="s">
        <v>27</v>
      </c>
      <c r="B27" s="4" t="n">
        <v>20</v>
      </c>
      <c r="C27" s="4" t="n">
        <v>35</v>
      </c>
      <c r="D27" s="4" t="n">
        <v>50</v>
      </c>
      <c r="E27" s="4" t="n">
        <v>70</v>
      </c>
      <c r="F27" s="4" t="n">
        <v>100</v>
      </c>
    </row>
    <row r="28" customFormat="false" ht="15" hidden="false" customHeight="true" outlineLevel="0" collapsed="false">
      <c r="A28" s="1" t="s">
        <v>28</v>
      </c>
      <c r="B28" s="4" t="n">
        <v>50</v>
      </c>
      <c r="C28" s="4" t="n">
        <v>80</v>
      </c>
      <c r="D28" s="4" t="n">
        <v>120</v>
      </c>
      <c r="E28" s="4" t="n">
        <v>150</v>
      </c>
      <c r="F28" s="4" t="n">
        <v>180</v>
      </c>
    </row>
    <row r="29" customFormat="false" ht="15" hidden="false" customHeight="true" outlineLevel="0" collapsed="false">
      <c r="A29" s="1" t="s">
        <v>29</v>
      </c>
      <c r="B29" s="9" t="n">
        <f aca="false">B23+B24+B25+B26+B27</f>
        <v>350</v>
      </c>
      <c r="C29" s="9" t="n">
        <f aca="false">C23+C24+C25+C26+C27</f>
        <v>495</v>
      </c>
      <c r="D29" s="9" t="n">
        <f aca="false">D23+D24+D25+D26+D27</f>
        <v>650</v>
      </c>
      <c r="E29" s="9" t="n">
        <f aca="false">E23+E24+E25+E26+E27</f>
        <v>770</v>
      </c>
      <c r="F29" s="9" t="n">
        <f aca="false">F23+F24+F25+F26+F27</f>
        <v>900</v>
      </c>
    </row>
    <row r="31" customFormat="false" ht="15" hidden="false" customHeight="true" outlineLevel="0" collapsed="false">
      <c r="A31" s="3" t="s">
        <v>30</v>
      </c>
      <c r="B31" s="3"/>
      <c r="C31" s="3"/>
      <c r="D31" s="3"/>
      <c r="E31" s="3"/>
      <c r="F31" s="3"/>
    </row>
    <row r="32" customFormat="false" ht="15" hidden="false" customHeight="true" outlineLevel="0" collapsed="false">
      <c r="A32" s="1" t="s">
        <v>31</v>
      </c>
      <c r="B32" s="10" t="n">
        <f aca="false">B20-B29</f>
        <v>-350</v>
      </c>
      <c r="C32" s="10" t="n">
        <f aca="false">C20-C29</f>
        <v>-495</v>
      </c>
      <c r="D32" s="10" t="n">
        <f aca="false">D20-D29</f>
        <v>-650</v>
      </c>
      <c r="E32" s="10" t="n">
        <f aca="false">E20-E29</f>
        <v>-770</v>
      </c>
      <c r="F32" s="10" t="n">
        <f aca="false">F20-F29</f>
        <v>-900</v>
      </c>
    </row>
    <row r="33" customFormat="false" ht="15" hidden="false" customHeight="true" outlineLevel="0" collapsed="false">
      <c r="A33" s="1" t="s">
        <v>32</v>
      </c>
      <c r="B33" s="10" t="n">
        <f aca="false">B30</f>
        <v>0</v>
      </c>
      <c r="C33" s="10" t="n">
        <f aca="false">C30</f>
        <v>0</v>
      </c>
      <c r="D33" s="10" t="n">
        <f aca="false">D30</f>
        <v>0</v>
      </c>
      <c r="E33" s="10" t="n">
        <f aca="false">E30</f>
        <v>0</v>
      </c>
      <c r="F33" s="10" t="n">
        <f aca="false">F30</f>
        <v>0</v>
      </c>
    </row>
    <row r="36" customFormat="false" ht="15" hidden="false" customHeight="true" outlineLevel="0" collapsed="false">
      <c r="A36" s="3" t="s">
        <v>33</v>
      </c>
      <c r="B36" s="3"/>
      <c r="C36" s="3"/>
      <c r="D36" s="3"/>
      <c r="E36" s="3"/>
      <c r="F36" s="3"/>
    </row>
    <row r="37" customFormat="false" ht="15" hidden="false" customHeight="true" outlineLevel="0" collapsed="false">
      <c r="A37" s="1" t="s">
        <v>34</v>
      </c>
      <c r="B37" s="8" t="n">
        <f aca="false">B12*3+B14*1000+B16*500</f>
        <v>7500000</v>
      </c>
      <c r="C37" s="8" t="n">
        <f aca="false">C12*3+C14*1000+C16*500</f>
        <v>187500000</v>
      </c>
      <c r="D37" s="8" t="n">
        <f aca="false">D12*3+D14*1000+D16*500</f>
        <v>750000000</v>
      </c>
      <c r="E37" s="8" t="n">
        <f aca="false">E12*3+E14*1000+E16*500</f>
        <v>2250000000</v>
      </c>
      <c r="F37" s="8" t="n">
        <f aca="false">F12*3+F14*1000+F16*500</f>
        <v>3750000000</v>
      </c>
    </row>
    <row r="38" customFormat="false" ht="15" hidden="false" customHeight="true" outlineLevel="0" collapsed="false">
      <c r="A38" s="1" t="s">
        <v>35</v>
      </c>
      <c r="B38" s="8" t="n">
        <v>50</v>
      </c>
      <c r="C38" s="8" t="n">
        <v>75</v>
      </c>
      <c r="D38" s="8" t="n">
        <v>100</v>
      </c>
      <c r="E38" s="8" t="n">
        <v>100</v>
      </c>
      <c r="F38" s="8" t="n">
        <v>100</v>
      </c>
    </row>
    <row r="39" customFormat="false" ht="15" hidden="false" customHeight="true" outlineLevel="0" collapsed="false">
      <c r="A39" s="1" t="s">
        <v>36</v>
      </c>
      <c r="B39" s="8" t="str">
        <f aca="false">IF(B33=0,"N/A",(B34*1000)/(B33*1000/36))</f>
        <v>N/A</v>
      </c>
      <c r="C39" s="8" t="str">
        <f aca="false">IF(C33=0,"N/A",(C34*1000)/(C33*1000/36))</f>
        <v>N/A</v>
      </c>
      <c r="D39" s="8" t="str">
        <f aca="false">IF(D33=0,"N/A",(D34*1000)/(D33*1000/36))</f>
        <v>N/A</v>
      </c>
      <c r="E39" s="8" t="str">
        <f aca="false">IF(E33=0,"N/A",(E34*1000)/(E33*1000/36))</f>
        <v>N/A</v>
      </c>
      <c r="F39" s="8" t="str">
        <f aca="false">IF(F33=0,"N/A",(F34*1000)/(F33*1000/36))</f>
        <v>N/A</v>
      </c>
    </row>
    <row r="40" customFormat="false" ht="15" hidden="false" customHeight="true" outlineLevel="0" collapsed="false">
      <c r="A40" s="1" t="s">
        <v>37</v>
      </c>
      <c r="B40" s="8" t="n">
        <f aca="false">B5/B4</f>
        <v>1000</v>
      </c>
      <c r="C40" s="8" t="n">
        <f aca="false">C5/C4</f>
        <v>12500</v>
      </c>
      <c r="D40" s="8" t="n">
        <f aca="false">D5/D4</f>
        <v>33333.3333333333</v>
      </c>
      <c r="E40" s="8" t="n">
        <f aca="false">E5/E4</f>
        <v>75000</v>
      </c>
      <c r="F40" s="8" t="n">
        <f aca="false">F5/F4</f>
        <v>100000</v>
      </c>
    </row>
    <row r="41" customFormat="false" ht="15" hidden="false" customHeight="true" outlineLevel="0" collapsed="false">
      <c r="A41" s="1" t="s">
        <v>38</v>
      </c>
      <c r="B41" s="7" t="n">
        <f aca="false">(B20*1000)/B5</f>
        <v>0</v>
      </c>
      <c r="C41" s="7" t="n">
        <f aca="false">(C20*1000)/C5</f>
        <v>0</v>
      </c>
      <c r="D41" s="7" t="n">
        <f aca="false">(D20*1000)/D5</f>
        <v>0</v>
      </c>
      <c r="E41" s="7" t="n">
        <f aca="false">(E20*1000)/E5</f>
        <v>0</v>
      </c>
      <c r="F41" s="7" t="n">
        <f aca="false">(F20*1000)/F5</f>
        <v>0</v>
      </c>
    </row>
  </sheetData>
  <mergeCells count="6">
    <mergeCell ref="A2:F2"/>
    <mergeCell ref="A10:F10"/>
    <mergeCell ref="A17:F17"/>
    <mergeCell ref="A23:F23"/>
    <mergeCell ref="A31:F31"/>
    <mergeCell ref="A36:F36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LibreOffice/25.2.6.2$Linux_X86_64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2026-04-01T10:35:27Z</dcterms:created>
  <dc:creator>openpyxl</dc:creator>
  <dc:description/>
  <dc:language>en-US</dc:language>
  <cp:lastModifiedBy/>
  <dcterms:modified xsi:type="dcterms:W3CDTF">2026-04-01T10:35:42Z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