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nancial Model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<sst xmlns="http://schemas.openxmlformats.org/spreadsheetml/2006/main" count="37" uniqueCount="36">
  <si>
    <t xml:space="preserve">NILSTREAM™ - 5-YEAR FINANCIAL MODEL</t>
  </si>
  <si>
    <t xml:space="preserve">KEY ASSUMPTIONS</t>
  </si>
  <si>
    <t xml:space="preserve">Starting Agencies (Y1)</t>
  </si>
  <si>
    <t xml:space="preserve">Growth Rate (YoY)</t>
  </si>
  <si>
    <t xml:space="preserve">Initial SaaS Fee/Month</t>
  </si>
  <si>
    <t xml:space="preserve">SaaS Fee Growth</t>
  </si>
  <si>
    <t xml:space="preserve">Deal Flow Commission Rate</t>
  </si>
  <si>
    <t xml:space="preserve">Avg Deal Size</t>
  </si>
  <si>
    <t xml:space="preserve">Deals per Agency/Year</t>
  </si>
  <si>
    <t xml:space="preserve">Churn Rate (Annual)</t>
  </si>
  <si>
    <t xml:space="preserve">Salary (CEO + CTO)</t>
  </si>
  <si>
    <t xml:space="preserve">Support Cost per Agency/Month</t>
  </si>
  <si>
    <t xml:space="preserve">5-YEAR PROJECTIONS</t>
  </si>
  <si>
    <t xml:space="preserve">Metric</t>
  </si>
  <si>
    <t xml:space="preserve">Year 1</t>
  </si>
  <si>
    <t xml:space="preserve">Year 2</t>
  </si>
  <si>
    <t xml:space="preserve">Year 3</t>
  </si>
  <si>
    <t xml:space="preserve">Year 4</t>
  </si>
  <si>
    <t xml:space="preserve">Year 5</t>
  </si>
  <si>
    <t xml:space="preserve">Customer Acquisition</t>
  </si>
  <si>
    <t xml:space="preserve">Beginning Agencies</t>
  </si>
  <si>
    <t xml:space="preserve">New Agencies Added</t>
  </si>
  <si>
    <t xml:space="preserve">Churn</t>
  </si>
  <si>
    <t xml:space="preserve">Ending Agencies</t>
  </si>
  <si>
    <t xml:space="preserve">Deal Volume</t>
  </si>
  <si>
    <t xml:space="preserve">Total Deals (All Agencies)</t>
  </si>
  <si>
    <t xml:space="preserve">Total Deal Flow</t>
  </si>
  <si>
    <t xml:space="preserve">Revenue</t>
  </si>
  <si>
    <t xml:space="preserve">SaaS Revenue</t>
  </si>
  <si>
    <t xml:space="preserve">Deal Flow Commission</t>
  </si>
  <si>
    <t xml:space="preserve">Total Revenue</t>
  </si>
  <si>
    <t xml:space="preserve">Operating Costs</t>
  </si>
  <si>
    <t xml:space="preserve">Salary Expense</t>
  </si>
  <si>
    <t xml:space="preserve">Support &amp; COGS</t>
  </si>
  <si>
    <t xml:space="preserve">Total OpEx</t>
  </si>
  <si>
    <t xml:space="preserve">EBITDA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</si>
</sst>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"/>
    <numFmt numFmtId="166" formatCode="0.0%"/>
    <numFmt numFmtId="167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EF4444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sz val="10"/>
      <color rgb="FF0000FF"/>
      <name val="Cambria"/>
      <family val="0"/>
      <charset val="1"/>
    </font>
    <font>
      <sz val="10"/>
      <color rgb="FF000000"/>
      <name val="Cambria"/>
      <family val="0"/>
      <charset val="1"/>
    </font>
    <font>
      <b val="true"/>
      <sz val="10"/>
      <name val="Cambria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EF4444"/>
        <bgColor rgb="FF993366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F4444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5"/>
    <col collapsed="false" customWidth="true" hidden="false" outlineLevel="0" max="8" min="2" style="0" width="14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3" customFormat="false" ht="15" hidden="false" customHeight="false" outlineLevel="0" collapsed="false">
      <c r="A3" s="2" t="s">
        <v>1</v>
      </c>
      <c r="B3" s="2"/>
    </row>
    <row r="5" customFormat="false" ht="15" hidden="false" customHeight="false" outlineLevel="0" collapsed="false">
      <c r="A5" s="0" t="s">
        <v>2</v>
      </c>
      <c r="B5" s="3" t="n">
        <v>2</v>
      </c>
    </row>
    <row r="6" customFormat="false" ht="15" hidden="false" customHeight="false" outlineLevel="0" collapsed="false">
      <c r="A6" s="0" t="s">
        <v>3</v>
      </c>
      <c r="B6" s="4" t="n">
        <v>0.4</v>
      </c>
    </row>
    <row r="7" customFormat="false" ht="15" hidden="false" customHeight="false" outlineLevel="0" collapsed="false">
      <c r="A7" s="0" t="s">
        <v>4</v>
      </c>
      <c r="B7" s="3" t="n">
        <v>5000</v>
      </c>
    </row>
    <row r="8" customFormat="false" ht="15" hidden="false" customHeight="false" outlineLevel="0" collapsed="false">
      <c r="A8" s="0" t="s">
        <v>5</v>
      </c>
      <c r="B8" s="4" t="n">
        <v>0.15</v>
      </c>
    </row>
    <row r="9" customFormat="false" ht="15" hidden="false" customHeight="false" outlineLevel="0" collapsed="false">
      <c r="A9" s="0" t="s">
        <v>6</v>
      </c>
      <c r="B9" s="4" t="n">
        <v>0.015</v>
      </c>
    </row>
    <row r="10" customFormat="false" ht="15" hidden="false" customHeight="false" outlineLevel="0" collapsed="false">
      <c r="A10" s="0" t="s">
        <v>7</v>
      </c>
      <c r="B10" s="3" t="n">
        <v>100000</v>
      </c>
    </row>
    <row r="11" customFormat="false" ht="15" hidden="false" customHeight="false" outlineLevel="0" collapsed="false">
      <c r="A11" s="0" t="s">
        <v>8</v>
      </c>
      <c r="B11" s="3" t="n">
        <v>10</v>
      </c>
    </row>
    <row r="12" customFormat="false" ht="15" hidden="false" customHeight="false" outlineLevel="0" collapsed="false">
      <c r="A12" s="0" t="s">
        <v>9</v>
      </c>
      <c r="B12" s="4" t="n">
        <v>0.05</v>
      </c>
    </row>
    <row r="13" customFormat="false" ht="15" hidden="false" customHeight="false" outlineLevel="0" collapsed="false">
      <c r="A13" s="0" t="s">
        <v>10</v>
      </c>
      <c r="B13" s="3" t="n">
        <v>200000</v>
      </c>
    </row>
    <row r="14" customFormat="false" ht="15" hidden="false" customHeight="false" outlineLevel="0" collapsed="false">
      <c r="A14" s="0" t="s">
        <v>11</v>
      </c>
      <c r="B14" s="3" t="n">
        <v>1000</v>
      </c>
    </row>
    <row r="16" customFormat="false" ht="15" hidden="false" customHeight="false" outlineLevel="0" collapsed="false">
      <c r="A16" s="2" t="s">
        <v>12</v>
      </c>
      <c r="B16" s="2"/>
      <c r="C16" s="2"/>
      <c r="D16" s="2"/>
      <c r="E16" s="2"/>
      <c r="F16" s="2"/>
      <c r="G16" s="2"/>
      <c r="H16" s="2"/>
    </row>
    <row r="18" customFormat="false" ht="15" hidden="false" customHeight="false" outlineLevel="0" collapsed="false">
      <c r="A18" s="5" t="s">
        <v>13</v>
      </c>
      <c r="B18" s="5" t="s">
        <v>14</v>
      </c>
      <c r="C18" s="5" t="s">
        <v>15</v>
      </c>
      <c r="D18" s="5" t="s">
        <v>16</v>
      </c>
      <c r="E18" s="5" t="s">
        <v>17</v>
      </c>
      <c r="F18" s="5" t="s">
        <v>18</v>
      </c>
    </row>
    <row r="19" customFormat="false" ht="15" hidden="false" customHeight="false" outlineLevel="0" collapsed="false">
      <c r="A19" s="6" t="s">
        <v>19</v>
      </c>
      <c r="B19" s="7"/>
      <c r="C19" s="7"/>
      <c r="D19" s="7"/>
      <c r="E19" s="7"/>
      <c r="F19" s="7"/>
    </row>
    <row r="20" customFormat="false" ht="15" hidden="false" customHeight="false" outlineLevel="0" collapsed="false">
      <c r="A20" s="6" t="s">
        <v>20</v>
      </c>
      <c r="B20" s="7"/>
      <c r="C20" s="7"/>
      <c r="D20" s="7"/>
      <c r="E20" s="7"/>
      <c r="F20" s="7"/>
    </row>
    <row r="21" customFormat="false" ht="15" hidden="false" customHeight="false" outlineLevel="0" collapsed="false">
      <c r="A21" s="6" t="s">
        <v>21</v>
      </c>
      <c r="B21" s="7" t="n">
        <f aca="false">B5</f>
        <v>2</v>
      </c>
      <c r="C21" s="7" t="n">
        <f aca="false">B24</f>
        <v>2.7</v>
      </c>
      <c r="D21" s="7" t="n">
        <f aca="false">C24</f>
        <v>3.645</v>
      </c>
      <c r="E21" s="7" t="n">
        <f aca="false">D24</f>
        <v>4.92075</v>
      </c>
      <c r="F21" s="7" t="n">
        <f aca="false">E24</f>
        <v>6.6430125</v>
      </c>
    </row>
    <row r="22" customFormat="false" ht="15" hidden="false" customHeight="false" outlineLevel="0" collapsed="false">
      <c r="A22" s="6" t="s">
        <v>22</v>
      </c>
      <c r="B22" s="7" t="n">
        <f aca="false">B21*B6</f>
        <v>0.8</v>
      </c>
      <c r="C22" s="7" t="n">
        <f aca="false">C21*$B$6</f>
        <v>1.08</v>
      </c>
      <c r="D22" s="7" t="n">
        <f aca="false">D21*$B$6</f>
        <v>1.458</v>
      </c>
      <c r="E22" s="7" t="n">
        <f aca="false">E21*$B$6</f>
        <v>1.9683</v>
      </c>
      <c r="F22" s="7" t="n">
        <f aca="false">F21*$B$6</f>
        <v>2.657205</v>
      </c>
    </row>
    <row r="23" customFormat="false" ht="15" hidden="false" customHeight="false" outlineLevel="0" collapsed="false">
      <c r="A23" s="6" t="s">
        <v>23</v>
      </c>
      <c r="B23" s="7" t="n">
        <f aca="false">B21*B12</f>
        <v>0.1</v>
      </c>
      <c r="C23" s="7" t="n">
        <f aca="false">C21*$B$12</f>
        <v>0.135</v>
      </c>
      <c r="D23" s="7" t="n">
        <f aca="false">D21*$B$12</f>
        <v>0.18225</v>
      </c>
      <c r="E23" s="7" t="n">
        <f aca="false">E21*$B$12</f>
        <v>0.2460375</v>
      </c>
      <c r="F23" s="7" t="n">
        <f aca="false">F21*$B$12</f>
        <v>0.332150625</v>
      </c>
    </row>
    <row r="24" customFormat="false" ht="15" hidden="false" customHeight="false" outlineLevel="0" collapsed="false">
      <c r="A24" s="8"/>
      <c r="B24" s="9" t="n">
        <f aca="false">B21+B22-B23</f>
        <v>2.7</v>
      </c>
      <c r="C24" s="9" t="n">
        <f aca="false">C21+C22-C23</f>
        <v>3.645</v>
      </c>
      <c r="D24" s="9" t="n">
        <f aca="false">D21+D22-D23</f>
        <v>4.92075</v>
      </c>
      <c r="E24" s="9" t="n">
        <f aca="false">E21+E22-E23</f>
        <v>6.6430125</v>
      </c>
      <c r="F24" s="9" t="n">
        <f aca="false">F21+F22-F23</f>
        <v>8.968066875</v>
      </c>
    </row>
    <row r="25" customFormat="false" ht="15" hidden="false" customHeight="false" outlineLevel="0" collapsed="false">
      <c r="A25" s="6" t="s">
        <v>24</v>
      </c>
      <c r="B25" s="7"/>
      <c r="C25" s="7"/>
      <c r="D25" s="7"/>
      <c r="E25" s="7"/>
      <c r="F25" s="7"/>
    </row>
    <row r="26" customFormat="false" ht="15" hidden="false" customHeight="false" outlineLevel="0" collapsed="false">
      <c r="A26" s="8" t="s">
        <v>25</v>
      </c>
      <c r="B26" s="7"/>
      <c r="C26" s="7"/>
      <c r="D26" s="7"/>
      <c r="E26" s="7"/>
      <c r="F26" s="7"/>
    </row>
    <row r="27" customFormat="false" ht="15" hidden="false" customHeight="false" outlineLevel="0" collapsed="false">
      <c r="A27" s="6" t="s">
        <v>7</v>
      </c>
      <c r="B27" s="7" t="n">
        <f aca="false">B24*B11</f>
        <v>27</v>
      </c>
      <c r="C27" s="7" t="n">
        <f aca="false">C24*$B$11</f>
        <v>36.45</v>
      </c>
      <c r="D27" s="7" t="n">
        <f aca="false">D24*$B$11</f>
        <v>49.2075</v>
      </c>
      <c r="E27" s="7" t="n">
        <f aca="false">E24*$B$11</f>
        <v>66.430125</v>
      </c>
      <c r="F27" s="7" t="n">
        <f aca="false">F24*$B$11</f>
        <v>89.68066875</v>
      </c>
    </row>
    <row r="28" customFormat="false" ht="15" hidden="false" customHeight="false" outlineLevel="0" collapsed="false">
      <c r="A28" s="8" t="s">
        <v>26</v>
      </c>
      <c r="B28" s="7" t="n">
        <f aca="false">B10</f>
        <v>100000</v>
      </c>
      <c r="C28" s="7" t="n">
        <f aca="false">$B$10*(1+$B$8)^1</f>
        <v>115000</v>
      </c>
      <c r="D28" s="7" t="n">
        <f aca="false">$B$10*(1+$B$8)^2</f>
        <v>132250</v>
      </c>
      <c r="E28" s="7" t="n">
        <f aca="false">$B$10*(1+$B$8)^3</f>
        <v>152087.5</v>
      </c>
      <c r="F28" s="7" t="n">
        <f aca="false">$B$10*(1+$B$8)^4</f>
        <v>174900.625</v>
      </c>
    </row>
    <row r="29" customFormat="false" ht="15" hidden="false" customHeight="false" outlineLevel="0" collapsed="false">
      <c r="A29" s="8"/>
      <c r="B29" s="10" t="n">
        <f aca="false">B27*B28</f>
        <v>2700000</v>
      </c>
      <c r="C29" s="10" t="n">
        <f aca="false">C27*C28</f>
        <v>4191750</v>
      </c>
      <c r="D29" s="10" t="n">
        <f aca="false">D27*D28</f>
        <v>6507691.875</v>
      </c>
      <c r="E29" s="10" t="n">
        <f aca="false">E27*E28</f>
        <v>10103191.6359375</v>
      </c>
      <c r="F29" s="10" t="n">
        <f aca="false">F27*F28</f>
        <v>15685205.014793</v>
      </c>
    </row>
    <row r="30" customFormat="false" ht="15" hidden="false" customHeight="false" outlineLevel="0" collapsed="false">
      <c r="A30" s="6" t="s">
        <v>27</v>
      </c>
      <c r="B30" s="7"/>
      <c r="C30" s="7"/>
      <c r="D30" s="7"/>
      <c r="E30" s="7"/>
      <c r="F30" s="7"/>
    </row>
    <row r="31" customFormat="false" ht="15" hidden="false" customHeight="false" outlineLevel="0" collapsed="false">
      <c r="A31" s="6" t="s">
        <v>28</v>
      </c>
      <c r="B31" s="7"/>
      <c r="C31" s="7"/>
      <c r="D31" s="7"/>
      <c r="E31" s="7"/>
      <c r="F31" s="7"/>
    </row>
    <row r="32" customFormat="false" ht="15" hidden="false" customHeight="false" outlineLevel="0" collapsed="false">
      <c r="A32" s="6" t="s">
        <v>29</v>
      </c>
      <c r="B32" s="11" t="n">
        <f aca="false">B24*B7*12</f>
        <v>162000</v>
      </c>
      <c r="C32" s="11" t="n">
        <f aca="false">C24*$B$7*12*(1+$B$8)^1</f>
        <v>251505</v>
      </c>
      <c r="D32" s="11" t="n">
        <f aca="false">D24*$B$7*12*(1+$B$8)^2</f>
        <v>390461.5125</v>
      </c>
      <c r="E32" s="11" t="n">
        <f aca="false">E24*$B$7*12*(1+$B$8)^3</f>
        <v>606191.49815625</v>
      </c>
      <c r="F32" s="11" t="n">
        <f aca="false">F24*$B$7*12*(1+$B$8)^4</f>
        <v>941112.300887578</v>
      </c>
    </row>
    <row r="33" customFormat="false" ht="15" hidden="false" customHeight="false" outlineLevel="0" collapsed="false">
      <c r="A33" s="8" t="s">
        <v>30</v>
      </c>
      <c r="B33" s="11" t="n">
        <f aca="false">B29*B9</f>
        <v>40500</v>
      </c>
      <c r="C33" s="11" t="n">
        <f aca="false">C29*$B$9</f>
        <v>62876.25</v>
      </c>
      <c r="D33" s="11" t="n">
        <f aca="false">D29*$B$9</f>
        <v>97615.378125</v>
      </c>
      <c r="E33" s="11" t="n">
        <f aca="false">E29*$B$9</f>
        <v>151547.874539062</v>
      </c>
      <c r="F33" s="11" t="n">
        <f aca="false">F29*$B$9</f>
        <v>235278.075221894</v>
      </c>
    </row>
    <row r="34" customFormat="false" ht="15" hidden="false" customHeight="false" outlineLevel="0" collapsed="false">
      <c r="A34" s="8"/>
      <c r="B34" s="10" t="n">
        <f aca="false">B32+B33</f>
        <v>202500</v>
      </c>
      <c r="C34" s="10" t="n">
        <f aca="false">C32+C33</f>
        <v>314381.25</v>
      </c>
      <c r="D34" s="10" t="n">
        <f aca="false">D32+D33</f>
        <v>488076.890625</v>
      </c>
      <c r="E34" s="10" t="n">
        <f aca="false">E32+E33</f>
        <v>757739.372695312</v>
      </c>
      <c r="F34" s="10" t="n">
        <f aca="false">F32+F33</f>
        <v>1176390.37610947</v>
      </c>
    </row>
    <row r="35" customFormat="false" ht="15" hidden="false" customHeight="false" outlineLevel="0" collapsed="false">
      <c r="A35" s="6" t="s">
        <v>31</v>
      </c>
      <c r="B35" s="7"/>
      <c r="C35" s="7"/>
      <c r="D35" s="7"/>
      <c r="E35" s="7"/>
      <c r="F35" s="7"/>
    </row>
    <row r="36" customFormat="false" ht="15" hidden="false" customHeight="false" outlineLevel="0" collapsed="false">
      <c r="A36" s="6" t="s">
        <v>32</v>
      </c>
      <c r="B36" s="7"/>
      <c r="C36" s="7"/>
      <c r="D36" s="7"/>
      <c r="E36" s="7"/>
      <c r="F36" s="7"/>
    </row>
    <row r="37" customFormat="false" ht="15" hidden="false" customHeight="false" outlineLevel="0" collapsed="false">
      <c r="A37" s="6" t="s">
        <v>33</v>
      </c>
      <c r="B37" s="11" t="n">
        <f aca="false">B13</f>
        <v>200000</v>
      </c>
      <c r="C37" s="11" t="n">
        <f aca="false">$B$13*(1+0.1)^1</f>
        <v>220000</v>
      </c>
      <c r="D37" s="11" t="n">
        <f aca="false">$B$13*(1+0.1)^2</f>
        <v>242000</v>
      </c>
      <c r="E37" s="11" t="n">
        <f aca="false">$B$13*(1+0.1)^3</f>
        <v>266200</v>
      </c>
      <c r="F37" s="11" t="n">
        <f aca="false">$B$13*(1+0.1)^4</f>
        <v>292820</v>
      </c>
    </row>
    <row r="38" customFormat="false" ht="15" hidden="false" customHeight="false" outlineLevel="0" collapsed="false">
      <c r="A38" s="8" t="s">
        <v>34</v>
      </c>
      <c r="B38" s="11" t="n">
        <f aca="false">B24*B14*12</f>
        <v>32400</v>
      </c>
      <c r="C38" s="11" t="n">
        <f aca="false">C24*$B$14*12</f>
        <v>43740</v>
      </c>
      <c r="D38" s="11" t="n">
        <f aca="false">D24*$B$14*12</f>
        <v>59049</v>
      </c>
      <c r="E38" s="11" t="n">
        <f aca="false">E24*$B$14*12</f>
        <v>79716.15</v>
      </c>
      <c r="F38" s="11" t="n">
        <f aca="false">F24*$B$14*12</f>
        <v>107616.8025</v>
      </c>
    </row>
    <row r="39" customFormat="false" ht="15" hidden="false" customHeight="false" outlineLevel="0" collapsed="false">
      <c r="A39" s="8"/>
      <c r="B39" s="10" t="n">
        <f aca="false">B37+B38</f>
        <v>232400</v>
      </c>
      <c r="C39" s="10" t="n">
        <f aca="false">C37+C38</f>
        <v>263740</v>
      </c>
      <c r="D39" s="10" t="n">
        <f aca="false">D37+D38</f>
        <v>301049</v>
      </c>
      <c r="E39" s="10" t="n">
        <f aca="false">E37+E38</f>
        <v>345916.15</v>
      </c>
      <c r="F39" s="10" t="n">
        <f aca="false">F37+F38</f>
        <v>400436.8025</v>
      </c>
    </row>
    <row r="40" customFormat="false" ht="15" hidden="false" customHeight="false" outlineLevel="0" collapsed="false">
      <c r="A40" s="8" t="s">
        <v>35</v>
      </c>
      <c r="B40" s="7"/>
      <c r="C40" s="7"/>
      <c r="D40" s="7"/>
      <c r="E40" s="7"/>
      <c r="F40" s="7"/>
    </row>
    <row r="41" customFormat="false" ht="15" hidden="false" customHeight="false" outlineLevel="0" collapsed="false">
      <c r="B41" s="7"/>
      <c r="C41" s="7"/>
      <c r="D41" s="7"/>
      <c r="E41" s="7"/>
      <c r="F41" s="7"/>
    </row>
    <row r="42" customFormat="false" ht="15" hidden="false" customHeight="false" outlineLevel="0" collapsed="false">
      <c r="A42" s="12"/>
      <c r="B42" s="10" t="n">
        <f aca="false">B34-B39</f>
        <v>-29900</v>
      </c>
      <c r="C42" s="10" t="n">
        <f aca="false">C34-C39</f>
        <v>50641.2499999999</v>
      </c>
      <c r="D42" s="10" t="n">
        <f aca="false">D34-D39</f>
        <v>187027.890625</v>
      </c>
      <c r="E42" s="10" t="n">
        <f aca="false">E34-E39</f>
        <v>411823.222695312</v>
      </c>
      <c r="F42" s="10" t="n">
        <f aca="false">F34-F39</f>
        <v>775953.573609472</v>
      </c>
    </row>
  </sheetData>
  <mergeCells count="3">
    <mergeCell ref="A1:H1"/>
    <mergeCell ref="A3:B3"/>
    <mergeCell ref="A16:H1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2026-04-01T10:23:28Z</dcterms:created>
  <dc:creator>openpyxl</dc:creator>
  <dc:description/>
  <dc:language>en-US</dc:language>
  <cp:lastModifiedBy/>
  <dcterms:modified xsi:type="dcterms:W3CDTF">2026-04-01T10:23:28Z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