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5-Year Model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<sst xmlns="http://schemas.openxmlformats.org/spreadsheetml/2006/main" count="31" uniqueCount="31">
  <si>
    <t xml:space="preserve">SubFlow™ 5-Year Financial Model</t>
  </si>
  <si>
    <t xml:space="preserve">KEY ASSUMPTIONS</t>
  </si>
  <si>
    <t xml:space="preserve">Initial Customers (Y1)</t>
  </si>
  <si>
    <t xml:space="preserve">YoY Logo Growth %</t>
  </si>
  <si>
    <t xml:space="preserve">Starting ASP (Y1, $000s)</t>
  </si>
  <si>
    <t xml:space="preserve">ASP Growth %</t>
  </si>
  <si>
    <t xml:space="preserve">Churn Rate %</t>
  </si>
  <si>
    <t xml:space="preserve">ANNUAL PROJECTIONS</t>
  </si>
  <si>
    <t xml:space="preserve">Metric</t>
  </si>
  <si>
    <t xml:space="preserve">Y1 (2026)</t>
  </si>
  <si>
    <t xml:space="preserve">Y2 (2027)</t>
  </si>
  <si>
    <t xml:space="preserve">Y3 (2028)</t>
  </si>
  <si>
    <t xml:space="preserve">Y4 (2029)</t>
  </si>
  <si>
    <t xml:space="preserve">Y5 (2030)</t>
  </si>
  <si>
    <t xml:space="preserve">Customers (Beg of Period)</t>
  </si>
  <si>
    <t xml:space="preserve">ASP ($000s)</t>
  </si>
  <si>
    <t xml:space="preserve">ARR ($000s)</t>
  </si>
  <si>
    <t xml:space="preserve">ARR (Millions)</t>
  </si>
  <si>
    <t xml:space="preserve">OPERATING COSTS</t>
  </si>
  <si>
    <t xml:space="preserve">Product &amp; Engineering (40% of spend)</t>
  </si>
  <si>
    <t xml:space="preserve">Sales &amp; Marketing (35% of spend)</t>
  </si>
  <si>
    <t xml:space="preserve">Operations &amp; Admin (15% of spend)</t>
  </si>
  <si>
    <t xml:space="preserve">Total OpEx ($000s)</t>
  </si>
  <si>
    <t xml:space="preserve">P&amp;L SUMMARY</t>
  </si>
  <si>
    <t xml:space="preserve">Revenue ($000s)</t>
  </si>
  <si>
    <t xml:space="preserve">Operating Expenses ($000s)</t>
  </si>
  <si>
    <t xml:space="preserve">EBITDA ($000s)</t>
  </si>
  <si>
    <t xml:space="preserve">KEY METRICS</t>
  </si>
  <si>
    <t xml:space="preserve">Magic Number (ARR Growth / S&amp;M)</t>
  </si>
  <si>
    <t xml:space="preserve">CAC Payback (Months, est.)</t>
  </si>
  <si>
    <t xml:space="preserve">Rule of 40 (Growth + EBITDA Margin)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</si>
</sst>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%"/>
    <numFmt numFmtId="166" formatCode="0"/>
    <numFmt numFmtId="167" formatCode="\$#,##0"/>
    <numFmt numFmtId="168" formatCode="\$#,##0.0"/>
    <numFmt numFmtId="169" formatCode="0.0\x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6B6D4"/>
      <name val="Cambria"/>
      <family val="0"/>
      <charset val="1"/>
    </font>
    <font>
      <b val="true"/>
      <sz val="11"/>
      <color rgb="FFFFFFFF"/>
      <name val="Cambria"/>
      <family val="0"/>
      <charset val="1"/>
    </font>
    <font>
      <sz val="11"/>
      <color rgb="FF0000FF"/>
      <name val="Cambria"/>
      <family val="0"/>
      <charset val="1"/>
    </font>
    <font>
      <b val="true"/>
      <sz val="11"/>
      <name val="Cambria"/>
      <family val="0"/>
      <charset val="1"/>
    </font>
    <font>
      <sz val="11"/>
      <color rgb="FF000000"/>
      <name val="Cambria"/>
      <family val="0"/>
      <charset val="1"/>
    </font>
    <font>
      <b val="true"/>
      <sz val="11"/>
      <color rgb="FF0891B2"/>
      <name val="Cambria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0891B2"/>
        <bgColor rgb="FF008080"/>
      </patternFill>
    </fill>
    <fill>
      <patternFill patternType="solid">
        <fgColor rgb="FFE8F4F8"/>
        <bgColor rgb="FFF0F9FF"/>
      </patternFill>
    </fill>
    <fill>
      <patternFill patternType="solid">
        <fgColor rgb="FF06B6D4"/>
        <bgColor rgb="FF33CCCC"/>
      </patternFill>
    </fill>
    <fill>
      <patternFill patternType="solid">
        <fgColor rgb="FFF0F9FF"/>
        <bgColor rgb="FFE8F4F8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9" fillId="5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9" fillId="5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891B2"/>
      <rgbColor rgb="FFCCCCCC"/>
      <rgbColor rgb="FF808080"/>
      <rgbColor rgb="FF9999FF"/>
      <rgbColor rgb="FF993366"/>
      <rgbColor rgb="FFF0F9FF"/>
      <rgbColor rgb="FFE8F4F8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6B6D4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25"/>
    <col collapsed="false" customWidth="true" hidden="false" outlineLevel="0" max="6" min="2" style="1" width="16"/>
  </cols>
  <sheetData>
    <row r="1" customFormat="false" ht="17.35" hidden="false" customHeight="false" outlineLevel="0" collapsed="false">
      <c r="A1" s="2" t="s">
        <v>0</v>
      </c>
      <c r="B1" s="2"/>
      <c r="C1" s="2"/>
      <c r="D1" s="2"/>
      <c r="E1" s="2"/>
      <c r="F1" s="2"/>
    </row>
    <row r="3" customFormat="false" ht="15" hidden="false" customHeight="false" outlineLevel="0" collapsed="false">
      <c r="A3" s="3" t="s">
        <v>1</v>
      </c>
    </row>
    <row r="4" customFormat="false" ht="15" hidden="false" customHeight="false" outlineLevel="0" collapsed="false">
      <c r="A4" s="1" t="s">
        <v>2</v>
      </c>
      <c r="B4" s="4" t="n">
        <v>10</v>
      </c>
    </row>
    <row r="5" customFormat="false" ht="15" hidden="false" customHeight="false" outlineLevel="0" collapsed="false">
      <c r="A5" s="1" t="s">
        <v>3</v>
      </c>
      <c r="B5" s="5" t="n">
        <v>0.2</v>
      </c>
    </row>
    <row r="6" customFormat="false" ht="15" hidden="false" customHeight="false" outlineLevel="0" collapsed="false">
      <c r="A6" s="1" t="s">
        <v>4</v>
      </c>
      <c r="B6" s="4" t="n">
        <v>50</v>
      </c>
    </row>
    <row r="7" customFormat="false" ht="15" hidden="false" customHeight="false" outlineLevel="0" collapsed="false">
      <c r="A7" s="1" t="s">
        <v>5</v>
      </c>
      <c r="B7" s="5" t="n">
        <v>0.25</v>
      </c>
    </row>
    <row r="8" customFormat="false" ht="15" hidden="false" customHeight="false" outlineLevel="0" collapsed="false">
      <c r="A8" s="1" t="s">
        <v>6</v>
      </c>
      <c r="B8" s="5" t="n">
        <v>0.05</v>
      </c>
    </row>
    <row r="11" customFormat="false" ht="15" hidden="false" customHeight="false" outlineLevel="0" collapsed="false">
      <c r="A11" s="3" t="s">
        <v>7</v>
      </c>
    </row>
    <row r="12" customFormat="false" ht="15" hidden="false" customHeight="false" outlineLevel="0" collapsed="false">
      <c r="A12" s="6" t="s">
        <v>8</v>
      </c>
      <c r="B12" s="6" t="s">
        <v>9</v>
      </c>
      <c r="C12" s="6" t="s">
        <v>10</v>
      </c>
      <c r="D12" s="6" t="s">
        <v>11</v>
      </c>
      <c r="E12" s="6" t="s">
        <v>12</v>
      </c>
      <c r="F12" s="6" t="s">
        <v>13</v>
      </c>
    </row>
    <row r="13" customFormat="false" ht="15" hidden="false" customHeight="false" outlineLevel="0" collapsed="false">
      <c r="A13" s="7" t="s">
        <v>14</v>
      </c>
      <c r="B13" s="8" t="n">
        <f aca="false">$B$4</f>
        <v>10</v>
      </c>
      <c r="C13" s="8" t="n">
        <f aca="false">B13*(1+$B$5)*(1-$B$8)</f>
        <v>11.4</v>
      </c>
      <c r="D13" s="8" t="n">
        <f aca="false">C13*(1+$B$5)*(1-$B$8)</f>
        <v>12.996</v>
      </c>
      <c r="E13" s="8" t="n">
        <f aca="false">D13*(1+$B$5)*(1-$B$8)</f>
        <v>14.81544</v>
      </c>
      <c r="F13" s="8" t="n">
        <f aca="false">E13*(1+$B$5)*(1-$B$8)</f>
        <v>16.8896016</v>
      </c>
    </row>
    <row r="14" customFormat="false" ht="15" hidden="false" customHeight="false" outlineLevel="0" collapsed="false">
      <c r="A14" s="7" t="s">
        <v>15</v>
      </c>
      <c r="B14" s="9" t="n">
        <f aca="false">$B$6</f>
        <v>50</v>
      </c>
      <c r="C14" s="9" t="n">
        <f aca="false">B14*(1+$B$7)</f>
        <v>62.5</v>
      </c>
      <c r="D14" s="9" t="n">
        <f aca="false">C14*(1+$B$7)</f>
        <v>78.125</v>
      </c>
      <c r="E14" s="9" t="n">
        <f aca="false">D14*(1+$B$7)</f>
        <v>97.65625</v>
      </c>
      <c r="F14" s="9" t="n">
        <f aca="false">E14*(1+$B$7)</f>
        <v>122.0703125</v>
      </c>
    </row>
    <row r="15" customFormat="false" ht="15" hidden="false" customHeight="false" outlineLevel="0" collapsed="false">
      <c r="A15" s="7" t="s">
        <v>16</v>
      </c>
      <c r="B15" s="9" t="n">
        <f aca="false">B13*B14</f>
        <v>500</v>
      </c>
      <c r="C15" s="9" t="n">
        <f aca="false">C13*C14</f>
        <v>712.5</v>
      </c>
      <c r="D15" s="9" t="n">
        <f aca="false">D13*D14</f>
        <v>1015.3125</v>
      </c>
      <c r="E15" s="9" t="n">
        <f aca="false">E13*E14</f>
        <v>1446.8203125</v>
      </c>
      <c r="F15" s="9" t="n">
        <f aca="false">F13*F14</f>
        <v>2061.7189453125</v>
      </c>
    </row>
    <row r="16" customFormat="false" ht="15" hidden="false" customHeight="false" outlineLevel="0" collapsed="false">
      <c r="A16" s="10" t="s">
        <v>17</v>
      </c>
      <c r="B16" s="11" t="n">
        <f aca="false">B15/1000</f>
        <v>0.5</v>
      </c>
      <c r="C16" s="11" t="n">
        <f aca="false">C15/1000</f>
        <v>0.7125</v>
      </c>
      <c r="D16" s="11" t="n">
        <f aca="false">D15/1000</f>
        <v>1.0153125</v>
      </c>
      <c r="E16" s="11" t="n">
        <f aca="false">E15/1000</f>
        <v>1.4468203125</v>
      </c>
      <c r="F16" s="11" t="n">
        <f aca="false">F15/1000</f>
        <v>2.0617189453125</v>
      </c>
    </row>
    <row r="18" customFormat="false" ht="15" hidden="false" customHeight="false" outlineLevel="0" collapsed="false">
      <c r="A18" s="3" t="s">
        <v>18</v>
      </c>
      <c r="B18" s="12" t="n">
        <v>80</v>
      </c>
    </row>
    <row r="19" customFormat="false" ht="15" hidden="false" customHeight="false" outlineLevel="0" collapsed="false">
      <c r="A19" s="7" t="s">
        <v>19</v>
      </c>
      <c r="B19" s="12" t="n">
        <v>70</v>
      </c>
      <c r="C19" s="9" t="n">
        <f aca="false">B19*1.15</f>
        <v>80.5</v>
      </c>
      <c r="D19" s="9" t="n">
        <f aca="false">C19*1.15</f>
        <v>92.575</v>
      </c>
      <c r="E19" s="9" t="n">
        <f aca="false">D19*1.15</f>
        <v>106.46125</v>
      </c>
      <c r="F19" s="9" t="n">
        <f aca="false">E19*1.15</f>
        <v>122.4304375</v>
      </c>
    </row>
    <row r="20" customFormat="false" ht="15" hidden="false" customHeight="false" outlineLevel="0" collapsed="false">
      <c r="A20" s="1" t="s">
        <v>20</v>
      </c>
      <c r="B20" s="12" t="n">
        <v>30</v>
      </c>
      <c r="C20" s="9" t="n">
        <f aca="false">B20*1.2</f>
        <v>36</v>
      </c>
      <c r="D20" s="9" t="n">
        <f aca="false">C20*1.2</f>
        <v>43.2</v>
      </c>
      <c r="E20" s="9" t="n">
        <f aca="false">D20*1.2</f>
        <v>51.84</v>
      </c>
      <c r="F20" s="9" t="n">
        <f aca="false">E20*1.2</f>
        <v>62.208</v>
      </c>
    </row>
    <row r="21" customFormat="false" ht="15" hidden="false" customHeight="false" outlineLevel="0" collapsed="false">
      <c r="A21" s="1" t="s">
        <v>21</v>
      </c>
      <c r="C21" s="9" t="n">
        <f aca="false">B21*1.15</f>
        <v>0</v>
      </c>
      <c r="D21" s="9" t="n">
        <f aca="false">C21*1.15</f>
        <v>0</v>
      </c>
      <c r="E21" s="9" t="n">
        <f aca="false">D21*1.15</f>
        <v>0</v>
      </c>
      <c r="F21" s="9" t="n">
        <f aca="false">E21*1.15</f>
        <v>0</v>
      </c>
    </row>
    <row r="22" customFormat="false" ht="15" hidden="false" customHeight="false" outlineLevel="0" collapsed="false">
      <c r="A22" s="10" t="s">
        <v>22</v>
      </c>
      <c r="B22" s="13" t="n">
        <f aca="false">B18+B19+B20</f>
        <v>180</v>
      </c>
      <c r="C22" s="13" t="n">
        <f aca="false">C18+C19+C20</f>
        <v>116.5</v>
      </c>
      <c r="D22" s="13" t="n">
        <f aca="false">D18+D19+D20</f>
        <v>135.775</v>
      </c>
      <c r="E22" s="13" t="n">
        <f aca="false">E18+E19+E20</f>
        <v>158.30125</v>
      </c>
      <c r="F22" s="13" t="n">
        <f aca="false">F18+F19+F20</f>
        <v>184.6384375</v>
      </c>
    </row>
    <row r="24" customFormat="false" ht="15" hidden="false" customHeight="false" outlineLevel="0" collapsed="false">
      <c r="A24" s="3" t="s">
        <v>23</v>
      </c>
    </row>
    <row r="25" customFormat="false" ht="15" hidden="false" customHeight="false" outlineLevel="0" collapsed="false">
      <c r="A25" s="7" t="s">
        <v>24</v>
      </c>
      <c r="B25" s="9" t="n">
        <f aca="false">B15</f>
        <v>500</v>
      </c>
      <c r="C25" s="9" t="n">
        <f aca="false">C15</f>
        <v>712.5</v>
      </c>
      <c r="D25" s="9" t="n">
        <f aca="false">D15</f>
        <v>1015.3125</v>
      </c>
      <c r="E25" s="9" t="n">
        <f aca="false">E15</f>
        <v>1446.8203125</v>
      </c>
      <c r="F25" s="9" t="n">
        <f aca="false">F15</f>
        <v>2061.7189453125</v>
      </c>
    </row>
    <row r="26" customFormat="false" ht="15" hidden="false" customHeight="false" outlineLevel="0" collapsed="false">
      <c r="A26" s="7" t="s">
        <v>25</v>
      </c>
      <c r="B26" s="9" t="n">
        <f aca="false">B22</f>
        <v>180</v>
      </c>
      <c r="C26" s="9" t="n">
        <f aca="false">C22</f>
        <v>116.5</v>
      </c>
      <c r="D26" s="9" t="n">
        <f aca="false">D22</f>
        <v>135.775</v>
      </c>
      <c r="E26" s="9" t="n">
        <f aca="false">E22</f>
        <v>158.30125</v>
      </c>
      <c r="F26" s="9" t="n">
        <f aca="false">F22</f>
        <v>184.6384375</v>
      </c>
    </row>
    <row r="27" customFormat="false" ht="15" hidden="false" customHeight="false" outlineLevel="0" collapsed="false">
      <c r="A27" s="10" t="s">
        <v>26</v>
      </c>
      <c r="B27" s="13" t="n">
        <f aca="false">B25-B26</f>
        <v>320</v>
      </c>
      <c r="C27" s="13" t="n">
        <f aca="false">C25-C26</f>
        <v>596</v>
      </c>
      <c r="D27" s="13" t="n">
        <f aca="false">D25-D26</f>
        <v>879.5375</v>
      </c>
      <c r="E27" s="13" t="n">
        <f aca="false">E25-E26</f>
        <v>1288.5190625</v>
      </c>
      <c r="F27" s="13" t="n">
        <f aca="false">F25-F26</f>
        <v>1877.0805078125</v>
      </c>
    </row>
    <row r="29" customFormat="false" ht="15" hidden="false" customHeight="false" outlineLevel="0" collapsed="false">
      <c r="A29" s="3" t="s">
        <v>27</v>
      </c>
    </row>
    <row r="30" customFormat="false" ht="15" hidden="false" customHeight="false" outlineLevel="0" collapsed="false">
      <c r="A30" s="7" t="s">
        <v>28</v>
      </c>
      <c r="C30" s="14" t="n">
        <f aca="false">(C15-B15)/(C19/1000)</f>
        <v>2639.75155279503</v>
      </c>
      <c r="D30" s="14" t="n">
        <f aca="false">(D15-C15)/(D19/1000)</f>
        <v>3270.99648933297</v>
      </c>
      <c r="E30" s="14" t="n">
        <f aca="false">(E15-D15)/(E19/1000)</f>
        <v>4053.19130199955</v>
      </c>
      <c r="F30" s="14" t="n">
        <f aca="false">(F15-E15)/(F19/1000)</f>
        <v>5022.43270030379</v>
      </c>
    </row>
    <row r="31" customFormat="false" ht="15" hidden="false" customHeight="false" outlineLevel="0" collapsed="false">
      <c r="A31" s="7" t="s">
        <v>29</v>
      </c>
      <c r="B31" s="8" t="n">
        <v>12</v>
      </c>
      <c r="C31" s="8" t="n">
        <v>12</v>
      </c>
      <c r="D31" s="8" t="n">
        <v>12</v>
      </c>
      <c r="E31" s="8" t="n">
        <v>12</v>
      </c>
      <c r="F31" s="8" t="n">
        <v>12</v>
      </c>
    </row>
    <row r="32" customFormat="false" ht="15" hidden="false" customHeight="false" outlineLevel="0" collapsed="false">
      <c r="A32" s="7" t="s">
        <v>30</v>
      </c>
      <c r="C32" s="15" t="n">
        <f aca="false">((C15-B15)/B15)+(C29/C15)</f>
        <v>0.425</v>
      </c>
      <c r="D32" s="15" t="n">
        <f aca="false">((D15-C15)/C15)+(D29/D15)</f>
        <v>0.425</v>
      </c>
      <c r="E32" s="15" t="n">
        <f aca="false">((E15-D15)/D15)+(E29/E15)</f>
        <v>0.425</v>
      </c>
      <c r="F32" s="15" t="n">
        <f aca="false">((F15-E15)/E15)+(F29/F15)</f>
        <v>0.425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2026-04-01T10:42:28Z</dcterms:created>
  <dc:creator>openpyxl</dc:creator>
  <dc:description/>
  <dc:language>en-US</dc:language>
  <cp:lastModifiedBy/>
  <dcterms:modified xsi:type="dcterms:W3CDTF">2026-04-01T10:42:28Z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